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0" windowWidth="16080" windowHeight="7995" activeTab="0"/>
  </bookViews>
  <sheets>
    <sheet name="Лист1 (2)" sheetId="1" r:id="rId1"/>
    <sheet name="Лист1" sheetId="2" r:id="rId2"/>
  </sheets>
  <definedNames>
    <definedName name="_xlnm.Print_Titles" localSheetId="0">'Лист1 (2)'!$3:$3</definedName>
    <definedName name="_xlnm.Print_Area" localSheetId="0">'Лист1 (2)'!$A$1:$N$167</definedName>
  </definedNames>
  <calcPr fullCalcOnLoad="1"/>
</workbook>
</file>

<file path=xl/sharedStrings.xml><?xml version="1.0" encoding="utf-8"?>
<sst xmlns="http://schemas.openxmlformats.org/spreadsheetml/2006/main" count="642" uniqueCount="392">
  <si>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</si>
  <si>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</si>
  <si>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</si>
  <si>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</si>
  <si>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</si>
  <si>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</si>
  <si>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</si>
  <si>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</si>
  <si>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</si>
  <si>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</si>
  <si>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</si>
  <si>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</si>
  <si>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</si>
  <si>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</si>
  <si>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</si>
  <si>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</si>
  <si>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</si>
  <si>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</si>
  <si>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</si>
  <si>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</si>
  <si>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</si>
  <si>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</si>
  <si>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</si>
  <si>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</si>
  <si>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</si>
  <si>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</si>
  <si>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</si>
  <si>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</si>
  <si>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</si>
  <si>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</si>
  <si>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</si>
  <si>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</si>
  <si>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</si>
  <si>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</si>
  <si>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</si>
  <si>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</si>
  <si>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</si>
  <si>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</si>
  <si>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</si>
  <si>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</si>
  <si>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</si>
  <si>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</si>
  <si>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</si>
  <si>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</si>
  <si>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</si>
  <si>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</si>
  <si>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</si>
  <si>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</si>
  <si>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</si>
  <si>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</si>
  <si>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</si>
  <si>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</si>
  <si>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</si>
  <si>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</si>
  <si>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</si>
  <si>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</si>
  <si>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</si>
  <si>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</si>
  <si>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</si>
  <si>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</si>
  <si>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</si>
  <si>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</si>
  <si>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</si>
  <si>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</si>
  <si>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</si>
  <si>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</si>
  <si>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</si>
  <si>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</si>
  <si>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</si>
  <si>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</si>
  <si>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</si>
  <si>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</si>
  <si>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</si>
  <si>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</si>
  <si>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</si>
  <si>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</si>
  <si>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</si>
  <si>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</si>
  <si>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</si>
  <si>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</si>
  <si>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</si>
  <si>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</si>
  <si>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</si>
  <si>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</si>
  <si>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</si>
  <si>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</si>
  <si>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</si>
  <si>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</si>
  <si>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</si>
  <si>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</si>
  <si>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</si>
  <si>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</si>
  <si>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</si>
  <si>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</si>
  <si>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</si>
  <si>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</si>
  <si>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</si>
  <si>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</si>
  <si>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</si>
  <si>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</si>
  <si>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</si>
  <si>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</si>
  <si>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</si>
  <si>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</si>
  <si>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</si>
  <si>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</si>
  <si>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</si>
  <si>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</si>
  <si>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</si>
  <si>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</si>
  <si>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</si>
  <si>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</si>
  <si>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</si>
  <si>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</si>
  <si>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</si>
  <si>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</si>
  <si>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</si>
  <si>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</si>
  <si>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</si>
  <si>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</si>
  <si>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</si>
  <si>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</si>
  <si>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</si>
  <si>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</si>
  <si>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</si>
  <si>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</si>
  <si>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</si>
  <si>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</si>
  <si>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</si>
  <si>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</si>
  <si>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</si>
  <si>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</si>
  <si>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</si>
  <si>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</si>
  <si>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</si>
  <si>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</si>
  <si>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</si>
  <si>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</si>
  <si>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</si>
  <si>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</si>
  <si>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</si>
  <si>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</si>
  <si>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</si>
  <si>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</si>
  <si>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</si>
  <si>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</si>
  <si>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</si>
  <si>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</si>
  <si>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</si>
  <si>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</si>
  <si>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</si>
  <si>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</si>
  <si>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</si>
  <si>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</si>
  <si>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</si>
  <si>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</si>
  <si>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</si>
  <si>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</si>
  <si>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</si>
  <si>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</si>
  <si>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</si>
  <si>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</si>
  <si>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</si>
  <si>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</si>
  <si>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</si>
  <si>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</si>
  <si>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</si>
  <si>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</si>
  <si>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</si>
  <si>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</si>
  <si>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</si>
  <si>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</si>
  <si>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</si>
  <si>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</si>
  <si>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</si>
  <si>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</si>
  <si>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</si>
  <si>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</si>
  <si>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</si>
  <si>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</si>
  <si>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</si>
  <si>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</si>
  <si>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</si>
  <si>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</si>
  <si>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</si>
  <si>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</si>
  <si>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</si>
  <si>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</si>
  <si>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</si>
  <si>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</si>
  <si>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</si>
  <si>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</si>
  <si>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</si>
  <si>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</si>
  <si>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</si>
  <si>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</si>
  <si>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</si>
  <si>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</si>
  <si>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</si>
  <si>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</si>
  <si>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</si>
  <si>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</si>
  <si>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</si>
  <si>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</si>
  <si>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</si>
  <si>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</si>
  <si>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</si>
  <si>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</si>
  <si>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</si>
  <si>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</si>
  <si>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</si>
  <si>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</si>
  <si>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</si>
  <si>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</si>
  <si>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</si>
  <si>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</si>
  <si>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</si>
  <si>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</si>
  <si>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</si>
  <si>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</si>
  <si>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</si>
  <si>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</si>
  <si>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</si>
  <si>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</si>
  <si>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</si>
  <si>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</si>
  <si>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</si>
  <si>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</si>
  <si>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</si>
  <si>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</si>
  <si>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</si>
  <si>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</si>
  <si>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</si>
  <si>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</si>
  <si>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</si>
  <si>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</si>
  <si>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</si>
  <si>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</si>
  <si>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</si>
  <si>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</si>
  <si>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</si>
  <si>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</si>
  <si>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</si>
  <si>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</si>
  <si>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</si>
  <si>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</si>
  <si>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</si>
  <si>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інша субвенція районному бюджету Новгород-Сіверського району на виконання заходів Програми матеріально-технічного забезпечення національного спротиву на території Новгород-Сіверського району Чернігівської області на 2023-2024 роки</t>
  </si>
  <si>
    <t>пільгові медикаменти</t>
  </si>
  <si>
    <t>фінансова підтримка КП громади</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</si>
  <si>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</si>
  <si>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</si>
  <si>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</si>
  <si>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погашена кредиторська заборгованість за 2022 рік(7 391 грн), матеріали, обладнання, інвентар, відрядження тощо</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</si>
  <si>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</si>
  <si>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</si>
  <si>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</si>
  <si>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</si>
  <si>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</si>
  <si>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</si>
  <si>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</si>
  <si>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</si>
  <si>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</si>
  <si>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</si>
  <si>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Соціальний захист та підтримка внутрішньо переміщених осіб Новгород-Сіверської міської територіальної громади на 2022-2025 роки</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</si>
  <si>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</si>
  <si>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</si>
  <si>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матеріали</t>
  </si>
  <si>
    <t>на проведення заходів і робіт з мобілізаційної підготовки місцевого значення, мобілізації та територіальної оборони Новгород-Сіверської МТГ</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</si>
  <si>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</si>
  <si>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16)</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</si>
  <si>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</si>
  <si>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</si>
  <si>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матеріальна допомога учасникам АТО</t>
  </si>
  <si>
    <t>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t>
  </si>
  <si>
    <t>0117322</t>
  </si>
  <si>
    <t xml:space="preserve">компенсація за медикаменти, відпущені хворим на орфанні захворювання </t>
  </si>
  <si>
    <t xml:space="preserve">компенсація вартості проїзду </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</si>
  <si>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</si>
  <si>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</si>
  <si>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погашення кредиторської заборгованості за 2022 рік(152 163 грн), матеріали, обладнання, інвентар,послуги, кадрове забезпечення, шкільний автобус, звіт по виготовленню ПКД,відрядження</t>
  </si>
  <si>
    <t>Придбання матеріалів, обладнання, інвентарю, послуги, інформатизація; погашена кредиторська заборгованість за 2022 рік (12,0 тис.грн) тощо</t>
  </si>
  <si>
    <t xml:space="preserve"> обслуговування програми, придбання модемів, провайдерів</t>
  </si>
  <si>
    <t>представницькі видатки</t>
  </si>
  <si>
    <t>призи</t>
  </si>
  <si>
    <t>Техпаспорт</t>
  </si>
  <si>
    <t>Службове житло</t>
  </si>
  <si>
    <t>закуплено щебінь, ремонт доріг</t>
  </si>
  <si>
    <t xml:space="preserve">Поповнення матеріального резерву </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</si>
  <si>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</si>
  <si>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</si>
  <si>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</si>
  <si>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призначення щомісячної адресної допомоги внутрішньо переміщеним особам для покриття витрат на проживання, в тому числі на оплату житлово комунальних послуг, соціальна підтримка та соціальне обслуговування  осіб із числа ВПО</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</si>
  <si>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</si>
  <si>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</si>
  <si>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</si>
  <si>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</si>
  <si>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закупівля товарів, робіт та послуг у сфері інформатизації</t>
  </si>
  <si>
    <t xml:space="preserve">Доступ до електронних кабінетів, системи інформаційного доступу електронного документообігуОтримання доступу  до комп’ютерної програми «М.Е.Doc» Модуль «М.Е.Doc» Звітність                                   </t>
  </si>
  <si>
    <t>Поліпшення розгалудженості мереж, оновлення конфігурації технічних пристроїв, обладнання та базового програмного забезпечення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</si>
  <si>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</si>
  <si>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</si>
  <si>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</si>
  <si>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</si>
  <si>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забезпечення автобусного сполучення між містом Новгородом-Сіверським та адміністративними центрами територіальних громад Новгород-Сіверського району на 2023 рік</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</si>
  <si>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</si>
  <si>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пожежної безпеки </t>
  </si>
  <si>
    <t>будматеріали, господарські товари</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</si>
  <si>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</si>
  <si>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</si>
  <si>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</si>
  <si>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Рішення 26-ої  позачергової сесії VIII  скликання  Новгород-Сіверської міської ради від 09 серпня 2023 року № 896</t>
  </si>
  <si>
    <r>
      <t>Програма підтримки Новгород-Сіверського сектору № 1 філії Державної установи «Центр пробації</t>
    </r>
    <r>
      <rPr>
        <sz val="24"/>
        <color indexed="8"/>
        <rFont val="Calibri"/>
        <family val="2"/>
      </rPr>
      <t>»</t>
    </r>
    <r>
      <rPr>
        <sz val="24"/>
        <color indexed="8"/>
        <rFont val="Times New Roman"/>
        <family val="1"/>
      </rPr>
      <t xml:space="preserve"> в Чернігівській області на 2023-2024 роки
</t>
    </r>
  </si>
  <si>
    <t>Програма фінансової підтримки Мисливсько-рибальського підприємства "Новгород-Сіверське" Чернігівської обласної організації Українського товариства мисливців і рибалок у 2023 році</t>
  </si>
  <si>
    <t>Рішення 29-ої сесії VIII  скликання  Новгород-Сіверської міської ради від 15 вересня 2023 року № 960</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</si>
  <si>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відділу Управління Служби безпеки України в Чернігівській області на 2023-2024 роки
</t>
  </si>
  <si>
    <t>Рішення 29-ої сесії VIII  скликання  Новгород-Сіверської міської ради від 15 вересня 2023 року № 987</t>
  </si>
  <si>
    <t>Забезпечення належних умов при наданн адміністративних послуг населенню Новгород-Сіверської МТГ в умовах воєнного стану</t>
  </si>
  <si>
    <t>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</si>
  <si>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Покращення матеріально-технічного забезпечення 105 прикордонного загону імені Володимира Великого</t>
  </si>
  <si>
    <t>відшкодування за поданими судовими позовами</t>
  </si>
  <si>
    <t>виготовлення технічної документації з грошової оцінки земель, у тому числі погашена кредиторська заборгованість 2022 року</t>
  </si>
  <si>
    <t>туберкулін</t>
  </si>
  <si>
    <t>погашення кредиторської заборгованості за 2022 рік(52 284 грн) матеріали, обладнання , інвентар, послуги, інформатизація, здоров'я та соціальний захист, навчання</t>
  </si>
  <si>
    <t>матеріали, обладнання, інвентар, послуги, інформатизація, здоров'я та соціальний захист, навчання</t>
  </si>
  <si>
    <t>Пальне, відрядження, медалі, спортивне обладнання</t>
  </si>
  <si>
    <t>Відрядження, пальне, медалі, подарункові набори</t>
  </si>
  <si>
    <t>0813210</t>
  </si>
  <si>
    <t>Покращення матеріально-технічного забезпечення</t>
  </si>
  <si>
    <t>Рішення 21-ої позачергової сесії VIII  скликаннясесії міської ради  від  27 cічня 2023 року № 778 (зі змінами)</t>
  </si>
  <si>
    <t>Рішення 21-ої позачергової сесії VIII скликаннясесії міської ради від 27 січня 2023 року № 779 (зі змінами)</t>
  </si>
  <si>
    <t xml:space="preserve">Рішення 19-ої позачергової сесії VIII сесії міської ради від  15 грудня 2022 року             № 738 </t>
  </si>
  <si>
    <t>Рішення 21-ої позачергової сесії VIII сесії міської ради від 27 січня 2023 року № 775</t>
  </si>
  <si>
    <t>Рішення 14-ої сесії міської ради VIII скликання  від 03 грудня 2021 року № 479                  (зі змінами)</t>
  </si>
  <si>
    <t>Рішення 19-ої позачергової  сесії міської ради VIII сликання від 15 грудня 2022 року № 762 (зі змінами)</t>
  </si>
  <si>
    <t>Рішення 66-ої сесії міської ради VII скликання від 08 грудня 2020 року  № 1287</t>
  </si>
  <si>
    <t>Рішення 14-ої сесії міської ради VIII скликання від 03 грудня 2021 року                             № 480 (зі змінами)</t>
  </si>
  <si>
    <t>Рішення 14-ої сесії міської ради VIII скликання  від 03 грудня 2021 року № 483</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</si>
  <si>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</si>
  <si>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484</t>
  </si>
  <si>
    <t>сприяння підвищенню житлово-побутових умов проживання та рівня життєзабезпечення мешканцям населених пунктів Новгород-Сіверської МТГ</t>
  </si>
  <si>
    <t>Рішення 14-ої сесії міської ради VIII скликання від 03 грудня 2021 року № 480 (із змінами)</t>
  </si>
  <si>
    <t>Рішення 14-ої сесії міської ради VIII скликання від 03 грудня 2021 року № 476 (зі змінами)</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</si>
  <si>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</si>
  <si>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493 (зі змінами)</t>
  </si>
  <si>
    <t>Рішення 14-ої сесії міської ради VIII скликання від 03 грудня 2021 року № 454</t>
  </si>
  <si>
    <t>9) 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</si>
  <si>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8) Удосконалення  методів діагностики злоякісних новоутворень та спеціального лікування онкологічних хворих</t>
  </si>
  <si>
    <t>7) Раннє виявлення  туберкульозу</t>
  </si>
  <si>
    <t>6) Забезпечення лiкарськими засобами пільгових категорій населення відповідно до Постанови КМУ № 1303 від 17.08.1998</t>
  </si>
  <si>
    <t>4) Матеріально-технічне забезпечення підприємства (оплата комунальних послуг та енергоносіїв)</t>
  </si>
  <si>
    <t>2) Поточний ремонт сільських структурних підрозділів.</t>
  </si>
  <si>
    <t xml:space="preserve">1) Придбання та установка обладнання; 3) Впровадження сучасних та ефективних методів лікуванн; 5) Матеріально-технічне забезпечення медпрацівників; </t>
  </si>
  <si>
    <t>Рішення 14-ої сесії міської ради VIII скликання від 03 грудня 2021 року № 440</t>
  </si>
  <si>
    <t>Рішення 66-ої сесії міської ради VII скликання від 08 грудня 2020 року № 1244</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</si>
  <si>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</si>
  <si>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</si>
  <si>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</si>
  <si>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461 (зі змінами)</t>
  </si>
  <si>
    <t>Програма юридичного обслуговування Новгород-Сіверської міської ради Чернігівської області на 2022-2025 роки</t>
  </si>
  <si>
    <t>Рішення 14-ої сесії міської ради VIII скликання  від 03 грудня 2021 року  № 492</t>
  </si>
  <si>
    <t>Рішення 13-ої сесії міської ради VIII скликання від 26 жовтня 2021 року № 369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</si>
  <si>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</si>
  <si>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</si>
  <si>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485</t>
  </si>
  <si>
    <t>Рішення 11-ої сесії міської ради VIII скликання від 14 липня 2021 року № 275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</si>
  <si>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</si>
  <si>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488</t>
  </si>
  <si>
    <t>Рішення 14-ої сесії міської ради VIII скликання від 03 грудня 2021 року  № 460  (зі змінами)</t>
  </si>
  <si>
    <t>Рішення 14-ої сесії міської ради VIII скликаннявід 03 грудня 2021 року № 465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</si>
  <si>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</si>
  <si>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463 (зі змінами)</t>
  </si>
  <si>
    <t>Рішення 14-ої сесії міської ради VIII скликання від 03 грудя 2021 року № 478</t>
  </si>
  <si>
    <t>Рішення 66-ої сесії міської ради VII скликання від 08 грудня 2020 року № 1242</t>
  </si>
  <si>
    <t>Рішення 66-ої сесії міської ради VII скликання від 08 грудня 2020 року № 1241</t>
  </si>
  <si>
    <t>Рішення 44-ої позачергової сесії міської ради VII скликання від 28 лютого 2019 року № 810  (зі змінами)</t>
  </si>
  <si>
    <t>Рішення 66-ої сесії міської ради VII скликання  від 08 грудня 2020 року № 1250</t>
  </si>
  <si>
    <t>Рішення 14-ої сесії міської ради VIII скликання від 03 грудня 2021 року  № 449</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</si>
  <si>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</si>
  <si>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</si>
  <si>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</si>
  <si>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475                      (зі змінами)</t>
  </si>
  <si>
    <t xml:space="preserve">Рішення 53-ої сесії міської ради VII скликання від 04 грудня 2019 року № 975                            (зі змінами)      </t>
  </si>
  <si>
    <t>Оплата комунальних послуг та енергоносіїв КНП (4 920,5 тис.грн), інші виплати населенню (537,5); 2 камери для зберігання тіл, візок гідравличний підйомний (324,0 тис.грн)</t>
  </si>
  <si>
    <t>відшкодування за медикаменти, відпущені  громадянам, які постраждали в наслідок Чорнобильської катастрофи у т.ч. 35,3 тис. грн за рахунок іншої субвенції</t>
  </si>
  <si>
    <t>Зміцнення матеріальнотехнічної бази та створення сприятливих умов для якісного виконання завдань</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</si>
  <si>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грудня 2023 року </t>
  </si>
  <si>
    <r>
      <t xml:space="preserve">Фактично використано станом </t>
    </r>
    <r>
      <rPr>
        <b/>
        <u val="single"/>
        <sz val="24"/>
        <rFont val="Times New Roman"/>
        <family val="1"/>
      </rPr>
      <t>на 01 грудня 2023 року</t>
    </r>
  </si>
  <si>
    <t xml:space="preserve"> ремонт камер відеоспостереження</t>
  </si>
  <si>
    <t>на виконання заходів програми</t>
  </si>
  <si>
    <t>, інформатизація</t>
  </si>
  <si>
    <t>послуги з доступу до електронного кабінету періодичних видань, комп'ютерна техніка та комп'ютерні програми, погашена кредиторська заборгованість 2022 року</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</si>
</sst>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17">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24"/>
      <color indexed="8"/>
      <name val="Times New Roman"/>
      <family val="1"/>
    </font>
    <font>
      <sz val="2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b/>
      <sz val="24"/>
      <color indexed="60"/>
      <name val="Times New Roman"/>
      <family val="1"/>
    </font>
    <font>
      <b/>
      <sz val="36"/>
      <color indexed="8"/>
      <name val="Calibri"/>
      <family val="2"/>
    </font>
    <font>
      <b/>
      <sz val="24"/>
      <color indexed="8"/>
      <name val="Times New Roman"/>
      <family val="1"/>
    </font>
    <font>
      <b/>
      <sz val="28"/>
      <color indexed="8"/>
      <name val="Times New Roman"/>
      <family val="1"/>
    </font>
    <font>
      <sz val="22"/>
      <color indexed="60"/>
      <name val="Times New Roman"/>
      <family val="1"/>
    </font>
    <font>
      <b/>
      <sz val="26"/>
      <color indexed="8"/>
      <name val="Times New Roman"/>
      <family val="1"/>
    </font>
    <font>
      <sz val="36"/>
      <color indexed="8"/>
      <name val="Calibri"/>
      <family val="2"/>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4"/>
      <color indexed="10"/>
      <name val="Times New Roman"/>
      <family val="1"/>
    </font>
    <font>
      <sz val="24"/>
      <color indexed="8"/>
      <name val="Times New Roman Cyr"/>
      <family val="0"/>
    </font>
    <font>
      <sz val="22"/>
      <color indexed="8"/>
      <name val="Times New Roman"/>
      <family val="1"/>
    </font>
    <font>
      <i/>
      <sz val="24"/>
      <color indexed="8"/>
      <name val="Times New Roman"/>
      <family val="1"/>
    </font>
    <font>
      <sz val="20"/>
      <color indexed="8"/>
      <name val="Times New Roman"/>
      <family val="1"/>
    </font>
    <font>
      <i/>
      <sz val="2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4"/>
      <color theme="1"/>
      <name val="Times New Roman"/>
      <family val="1"/>
    </font>
    <font>
      <b/>
      <sz val="28"/>
      <color theme="1"/>
      <name val="Times New Roman"/>
      <family val="1"/>
    </font>
    <font>
      <sz val="22"/>
      <color rgb="FFC00000"/>
      <name val="Times New Roman"/>
      <family val="1"/>
    </font>
    <font>
      <b/>
      <sz val="26"/>
      <color theme="1"/>
      <name val="Times New Roman"/>
      <family val="1"/>
    </font>
    <font>
      <sz val="36"/>
      <color theme="1"/>
      <name val="Calibri"/>
      <family val="2"/>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4"/>
      <color rgb="FFFF0000"/>
      <name val="Times New Roman"/>
      <family val="1"/>
    </font>
    <font>
      <sz val="24"/>
      <color theme="1"/>
      <name val="Times New Roman Cyr"/>
      <family val="0"/>
    </font>
    <font>
      <sz val="22"/>
      <color theme="1"/>
      <name val="Times New Roman"/>
      <family val="1"/>
    </font>
    <font>
      <sz val="24"/>
      <color rgb="FF000000"/>
      <name val="Times New Roman"/>
      <family val="1"/>
    </font>
    <font>
      <i/>
      <sz val="24"/>
      <color theme="1"/>
      <name val="Times New Roman"/>
      <family val="1"/>
    </font>
    <font>
      <sz val="20"/>
      <color theme="1"/>
      <name val="Times New Roman"/>
      <family val="1"/>
    </font>
    <font>
      <i/>
      <sz val="22"/>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25" borderId="1" applyNumberFormat="0" applyAlignment="0" applyProtection="0"/>
    <xf numFmtId="0" fontId="79" fillId="26" borderId="2" applyNumberFormat="0" applyAlignment="0" applyProtection="0"/>
    <xf numFmtId="0" fontId="80" fillId="26" borderId="1" applyNumberFormat="0" applyAlignment="0" applyProtection="0"/>
    <xf numFmtId="0" fontId="8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7" borderId="7" applyNumberFormat="0" applyAlignment="0" applyProtection="0"/>
    <xf numFmtId="0" fontId="87" fillId="0" borderId="0" applyNumberFormat="0" applyFill="0" applyBorder="0" applyAlignment="0" applyProtection="0"/>
    <xf numFmtId="0" fontId="88" fillId="28" borderId="0" applyNumberFormat="0" applyBorder="0" applyAlignment="0" applyProtection="0"/>
    <xf numFmtId="0" fontId="20" fillId="0" borderId="0">
      <alignment/>
      <protection/>
    </xf>
    <xf numFmtId="0" fontId="4" fillId="0" borderId="0">
      <alignment/>
      <protection/>
    </xf>
    <xf numFmtId="0" fontId="89" fillId="0" borderId="0" applyNumberFormat="0" applyFill="0" applyBorder="0" applyAlignment="0" applyProtection="0"/>
    <xf numFmtId="0" fontId="90" fillId="29" borderId="0" applyNumberFormat="0" applyBorder="0" applyAlignment="0" applyProtection="0"/>
    <xf numFmtId="0" fontId="9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4" fillId="31" borderId="0" applyNumberFormat="0" applyBorder="0" applyAlignment="0" applyProtection="0"/>
  </cellStyleXfs>
  <cellXfs count="286">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5" fillId="34" borderId="0" xfId="54" applyFont="1" applyFill="1" applyBorder="1" applyAlignment="1" applyProtection="1">
      <alignment horizontal="center" vertical="center" wrapText="1"/>
      <protection locked="0"/>
    </xf>
    <xf numFmtId="0" fontId="96" fillId="34" borderId="0" xfId="0" applyFont="1" applyFill="1" applyAlignment="1">
      <alignment wrapText="1"/>
    </xf>
    <xf numFmtId="0" fontId="96"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96" fillId="34" borderId="24" xfId="0" applyFont="1" applyFill="1" applyBorder="1" applyAlignment="1">
      <alignment wrapText="1"/>
    </xf>
    <xf numFmtId="3" fontId="96"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6" xfId="0" applyNumberFormat="1" applyFont="1" applyFill="1" applyBorder="1" applyAlignment="1">
      <alignment wrapText="1"/>
    </xf>
    <xf numFmtId="3" fontId="13" fillId="34" borderId="27"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7"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6" fillId="34" borderId="24" xfId="0" applyNumberFormat="1" applyFont="1" applyFill="1" applyBorder="1" applyAlignment="1">
      <alignment horizontal="center" vertical="center" wrapText="1"/>
    </xf>
    <xf numFmtId="0" fontId="96" fillId="34" borderId="24" xfId="0" applyFont="1" applyFill="1" applyBorder="1" applyAlignment="1">
      <alignment horizontal="center" vertical="center" wrapText="1"/>
    </xf>
    <xf numFmtId="49" fontId="96" fillId="34" borderId="24" xfId="0" applyNumberFormat="1" applyFont="1" applyFill="1" applyBorder="1" applyAlignment="1">
      <alignment horizontal="center" vertical="center" wrapText="1"/>
    </xf>
    <xf numFmtId="3" fontId="96" fillId="34" borderId="24" xfId="0" applyNumberFormat="1" applyFont="1" applyFill="1" applyBorder="1" applyAlignment="1">
      <alignment horizontal="center" vertical="center" wrapText="1"/>
    </xf>
    <xf numFmtId="0" fontId="96" fillId="34" borderId="24" xfId="0" applyFont="1" applyFill="1" applyBorder="1" applyAlignment="1">
      <alignment horizontal="center" wrapText="1"/>
    </xf>
    <xf numFmtId="0" fontId="98" fillId="34" borderId="24" xfId="0" applyNumberFormat="1" applyFont="1" applyFill="1" applyBorder="1" applyAlignment="1">
      <alignment horizontal="center" vertical="center" wrapText="1"/>
    </xf>
    <xf numFmtId="0" fontId="98" fillId="34" borderId="24" xfId="0" applyFont="1" applyFill="1" applyBorder="1" applyAlignment="1">
      <alignment horizontal="center" vertical="center" wrapText="1"/>
    </xf>
    <xf numFmtId="3" fontId="98" fillId="34" borderId="24" xfId="0" applyNumberFormat="1" applyFont="1" applyFill="1" applyBorder="1" applyAlignment="1">
      <alignment horizontal="center" vertical="center" wrapText="1"/>
    </xf>
    <xf numFmtId="3" fontId="98"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9" fillId="35"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Font="1" applyFill="1" applyBorder="1" applyAlignment="1">
      <alignment horizontal="center"/>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9"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28" xfId="0" applyFont="1" applyFill="1" applyBorder="1" applyAlignment="1">
      <alignment horizontal="center" vertical="center" wrapText="1"/>
    </xf>
    <xf numFmtId="49" fontId="13" fillId="34" borderId="29" xfId="0" applyNumberFormat="1" applyFont="1" applyFill="1" applyBorder="1" applyAlignment="1">
      <alignment horizontal="center" vertical="center" wrapText="1"/>
    </xf>
    <xf numFmtId="0" fontId="19" fillId="34" borderId="30" xfId="0" applyFont="1" applyFill="1" applyBorder="1" applyAlignment="1">
      <alignment horizontal="center" vertical="center" wrapText="1"/>
    </xf>
    <xf numFmtId="3" fontId="13" fillId="34" borderId="28" xfId="0" applyNumberFormat="1" applyFont="1" applyFill="1" applyBorder="1" applyAlignment="1">
      <alignment horizontal="center" vertical="center" wrapText="1"/>
    </xf>
    <xf numFmtId="3" fontId="13" fillId="34" borderId="26" xfId="0" applyNumberFormat="1"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101" fillId="34" borderId="0" xfId="0" applyFont="1" applyFill="1" applyBorder="1" applyAlignment="1">
      <alignment wrapText="1"/>
    </xf>
    <xf numFmtId="0" fontId="101"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wrapText="1"/>
    </xf>
    <xf numFmtId="0" fontId="102" fillId="34" borderId="0" xfId="0" applyFont="1" applyFill="1" applyBorder="1" applyAlignment="1">
      <alignment wrapText="1"/>
    </xf>
    <xf numFmtId="0" fontId="0" fillId="34" borderId="24" xfId="0" applyFont="1" applyFill="1" applyBorder="1" applyAlignment="1">
      <alignment/>
    </xf>
    <xf numFmtId="3" fontId="13" fillId="34" borderId="29"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5" fillId="34" borderId="24" xfId="0" applyFont="1" applyFill="1" applyBorder="1" applyAlignment="1">
      <alignment horizontal="center" wrapText="1"/>
    </xf>
    <xf numFmtId="0" fontId="101" fillId="35" borderId="24" xfId="0" applyFont="1" applyFill="1" applyBorder="1" applyAlignment="1">
      <alignment wrapText="1"/>
    </xf>
    <xf numFmtId="0" fontId="101" fillId="35" borderId="24" xfId="0" applyNumberFormat="1" applyFont="1" applyFill="1" applyBorder="1" applyAlignment="1">
      <alignment horizontal="center" vertical="center" wrapText="1"/>
    </xf>
    <xf numFmtId="0" fontId="99" fillId="35" borderId="24" xfId="0" applyFont="1" applyFill="1" applyBorder="1" applyAlignment="1">
      <alignment horizontal="center" vertical="center" wrapText="1"/>
    </xf>
    <xf numFmtId="3" fontId="103" fillId="35" borderId="24" xfId="0" applyNumberFormat="1" applyFont="1" applyFill="1" applyBorder="1" applyAlignment="1">
      <alignment horizontal="center" vertical="center" wrapText="1"/>
    </xf>
    <xf numFmtId="3" fontId="103" fillId="35" borderId="24" xfId="0" applyNumberFormat="1" applyFont="1" applyFill="1" applyBorder="1" applyAlignment="1">
      <alignment wrapText="1"/>
    </xf>
    <xf numFmtId="3" fontId="100" fillId="35" borderId="24" xfId="0" applyNumberFormat="1" applyFont="1" applyFill="1" applyBorder="1" applyAlignment="1">
      <alignment horizontal="center" vertical="center" wrapText="1"/>
    </xf>
    <xf numFmtId="0" fontId="99" fillId="35" borderId="24" xfId="0" applyFont="1" applyFill="1" applyBorder="1" applyAlignment="1">
      <alignment horizontal="center" wrapText="1"/>
    </xf>
    <xf numFmtId="0" fontId="97" fillId="34" borderId="0" xfId="0" applyFont="1" applyFill="1" applyBorder="1" applyAlignment="1">
      <alignment horizontal="center"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xf>
    <xf numFmtId="0" fontId="99" fillId="34" borderId="24" xfId="0" applyFont="1" applyFill="1" applyBorder="1" applyAlignment="1">
      <alignment horizontal="center" vertical="center"/>
    </xf>
    <xf numFmtId="3" fontId="100" fillId="34" borderId="24" xfId="0" applyNumberFormat="1" applyFont="1" applyFill="1" applyBorder="1" applyAlignment="1">
      <alignment wrapText="1"/>
    </xf>
    <xf numFmtId="0" fontId="104" fillId="34" borderId="24" xfId="0" applyFont="1" applyFill="1" applyBorder="1" applyAlignment="1">
      <alignment horizontal="center" wrapText="1"/>
    </xf>
    <xf numFmtId="0" fontId="97" fillId="34" borderId="0" xfId="0" applyFont="1" applyFill="1" applyBorder="1" applyAlignment="1">
      <alignment wrapText="1"/>
    </xf>
    <xf numFmtId="0" fontId="100" fillId="34" borderId="0" xfId="0" applyFont="1" applyFill="1" applyAlignment="1">
      <alignment wrapText="1"/>
    </xf>
    <xf numFmtId="0" fontId="100" fillId="35" borderId="24" xfId="0" applyNumberFormat="1" applyFont="1" applyFill="1" applyBorder="1" applyAlignment="1">
      <alignment horizontal="center" vertical="center" wrapText="1"/>
    </xf>
    <xf numFmtId="0" fontId="105" fillId="35" borderId="24" xfId="54" applyFont="1" applyFill="1" applyBorder="1" applyAlignment="1">
      <alignment horizontal="center" vertical="center" wrapText="1"/>
      <protection/>
    </xf>
    <xf numFmtId="0" fontId="106" fillId="35" borderId="24" xfId="0" applyFont="1" applyFill="1" applyBorder="1" applyAlignment="1">
      <alignment horizontal="center" vertical="center" wrapText="1"/>
    </xf>
    <xf numFmtId="0" fontId="100" fillId="34" borderId="0" xfId="0" applyFont="1" applyFill="1" applyBorder="1" applyAlignment="1">
      <alignment horizontal="center" vertical="center" wrapText="1"/>
    </xf>
    <xf numFmtId="0" fontId="107" fillId="35" borderId="24" xfId="0" applyFont="1" applyFill="1" applyBorder="1" applyAlignment="1">
      <alignment horizontal="center" vertical="center" wrapText="1"/>
    </xf>
    <xf numFmtId="0" fontId="97" fillId="34" borderId="24" xfId="0" applyFont="1" applyFill="1" applyBorder="1" applyAlignment="1">
      <alignment horizontal="center" vertic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1" fillId="34" borderId="25" xfId="0" applyFont="1" applyFill="1" applyBorder="1" applyAlignment="1">
      <alignment wrapText="1"/>
    </xf>
    <xf numFmtId="0" fontId="108" fillId="34" borderId="24" xfId="0" applyNumberFormat="1" applyFont="1" applyFill="1" applyBorder="1" applyAlignment="1">
      <alignment horizontal="center" vertical="center" wrapText="1"/>
    </xf>
    <xf numFmtId="3" fontId="108"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96" fillId="34" borderId="18" xfId="0" applyNumberFormat="1" applyFont="1" applyFill="1" applyBorder="1" applyAlignment="1">
      <alignment horizontal="center" vertical="center" wrapText="1"/>
    </xf>
    <xf numFmtId="0" fontId="96" fillId="34" borderId="13" xfId="0" applyFont="1" applyFill="1" applyBorder="1" applyAlignment="1">
      <alignment horizontal="center" vertical="center" wrapText="1"/>
    </xf>
    <xf numFmtId="3" fontId="96" fillId="34" borderId="0" xfId="0" applyNumberFormat="1" applyFont="1" applyFill="1" applyAlignment="1">
      <alignment wrapText="1"/>
    </xf>
    <xf numFmtId="3" fontId="96" fillId="34" borderId="31" xfId="0" applyNumberFormat="1" applyFont="1" applyFill="1" applyBorder="1" applyAlignment="1">
      <alignment wrapText="1"/>
    </xf>
    <xf numFmtId="0" fontId="96" fillId="34" borderId="32" xfId="0" applyFont="1" applyFill="1" applyBorder="1" applyAlignment="1">
      <alignment wrapText="1"/>
    </xf>
    <xf numFmtId="0" fontId="96" fillId="34" borderId="21" xfId="0" applyFont="1" applyFill="1" applyBorder="1" applyAlignment="1">
      <alignment horizontal="center" vertical="center" wrapText="1"/>
    </xf>
    <xf numFmtId="3" fontId="96" fillId="34" borderId="33" xfId="0" applyNumberFormat="1" applyFont="1" applyFill="1" applyBorder="1" applyAlignment="1">
      <alignment wrapText="1"/>
    </xf>
    <xf numFmtId="3" fontId="15" fillId="34" borderId="34" xfId="0" applyNumberFormat="1" applyFont="1" applyFill="1" applyBorder="1" applyAlignment="1">
      <alignment horizontal="center" vertical="center" wrapText="1"/>
    </xf>
    <xf numFmtId="0" fontId="96" fillId="34" borderId="34" xfId="0" applyFont="1" applyFill="1" applyBorder="1" applyAlignment="1">
      <alignment wrapText="1"/>
    </xf>
    <xf numFmtId="0" fontId="98" fillId="34" borderId="32" xfId="0" applyNumberFormat="1" applyFont="1" applyFill="1" applyBorder="1" applyAlignment="1">
      <alignment horizontal="center" vertical="center" wrapText="1"/>
    </xf>
    <xf numFmtId="0" fontId="96" fillId="34" borderId="32" xfId="0" applyFont="1" applyFill="1" applyBorder="1" applyAlignment="1">
      <alignment horizontal="center" wrapText="1"/>
    </xf>
    <xf numFmtId="0" fontId="96" fillId="34" borderId="32" xfId="0" applyFont="1" applyFill="1" applyBorder="1" applyAlignment="1">
      <alignment horizontal="center" vertical="center" wrapText="1"/>
    </xf>
    <xf numFmtId="3" fontId="96" fillId="34" borderId="32" xfId="0" applyNumberFormat="1" applyFont="1" applyFill="1" applyBorder="1" applyAlignment="1">
      <alignment wrapText="1"/>
    </xf>
    <xf numFmtId="3" fontId="15" fillId="34" borderId="32" xfId="0" applyNumberFormat="1" applyFont="1" applyFill="1" applyBorder="1" applyAlignment="1">
      <alignment horizontal="center" vertical="center" wrapText="1"/>
    </xf>
    <xf numFmtId="0" fontId="109" fillId="34" borderId="24" xfId="0" applyFont="1" applyFill="1" applyBorder="1" applyAlignment="1">
      <alignment horizontal="center" vertical="center" wrapText="1"/>
    </xf>
    <xf numFmtId="49" fontId="98" fillId="34" borderId="24" xfId="0" applyNumberFormat="1" applyFont="1" applyFill="1" applyBorder="1" applyAlignment="1">
      <alignment horizontal="center" vertical="center" wrapText="1"/>
    </xf>
    <xf numFmtId="0" fontId="98" fillId="34" borderId="26" xfId="0" applyNumberFormat="1" applyFont="1" applyFill="1" applyBorder="1" applyAlignment="1">
      <alignment horizontal="center" vertical="center" wrapText="1"/>
    </xf>
    <xf numFmtId="3" fontId="98" fillId="34" borderId="27" xfId="0" applyNumberFormat="1" applyFont="1" applyFill="1" applyBorder="1" applyAlignment="1">
      <alignment horizontal="center" vertical="center" wrapText="1"/>
    </xf>
    <xf numFmtId="0" fontId="96" fillId="34" borderId="26" xfId="0" applyFont="1" applyFill="1" applyBorder="1" applyAlignment="1">
      <alignment horizontal="center" vertical="center" wrapText="1"/>
    </xf>
    <xf numFmtId="0" fontId="97"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22" fillId="34"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110" fillId="34" borderId="0" xfId="0" applyFont="1" applyFill="1" applyBorder="1" applyAlignment="1">
      <alignment horizontal="center" vertical="center" wrapText="1"/>
    </xf>
    <xf numFmtId="0" fontId="110" fillId="34" borderId="0" xfId="0" applyFont="1" applyFill="1" applyAlignment="1">
      <alignment wrapText="1"/>
    </xf>
    <xf numFmtId="49" fontId="24" fillId="34" borderId="24" xfId="0" applyNumberFormat="1" applyFont="1" applyFill="1" applyBorder="1" applyAlignment="1">
      <alignment horizontal="center" vertical="center" wrapText="1"/>
    </xf>
    <xf numFmtId="0" fontId="97" fillId="34" borderId="24" xfId="0" applyNumberFormat="1" applyFont="1" applyFill="1" applyBorder="1" applyAlignment="1">
      <alignment horizontal="center" vertical="center" wrapText="1"/>
    </xf>
    <xf numFmtId="0" fontId="111" fillId="34" borderId="24" xfId="54" applyFont="1" applyFill="1" applyBorder="1" applyAlignment="1">
      <alignment horizontal="left"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12" fillId="34" borderId="0" xfId="0" applyFont="1" applyFill="1" applyBorder="1" applyAlignment="1">
      <alignment wrapText="1"/>
    </xf>
    <xf numFmtId="0" fontId="15" fillId="34" borderId="24" xfId="0" applyFont="1" applyFill="1" applyBorder="1" applyAlignment="1">
      <alignment horizontal="center" vertical="center" wrapText="1"/>
    </xf>
    <xf numFmtId="0" fontId="96" fillId="34" borderId="24" xfId="0" applyFont="1" applyFill="1" applyBorder="1" applyAlignment="1">
      <alignment horizontal="justify"/>
    </xf>
    <xf numFmtId="0" fontId="15" fillId="34" borderId="24"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5" fillId="34" borderId="24" xfId="0" applyFont="1" applyFill="1" applyBorder="1" applyAlignment="1">
      <alignment horizontal="left" vertical="center" wrapText="1"/>
    </xf>
    <xf numFmtId="0" fontId="25" fillId="34" borderId="24" xfId="0" applyFont="1" applyFill="1" applyBorder="1" applyAlignment="1">
      <alignment horizontal="left" wrapText="1"/>
    </xf>
    <xf numFmtId="49" fontId="97" fillId="34" borderId="24" xfId="0" applyNumberFormat="1"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111" fillId="34" borderId="24" xfId="54" applyFont="1" applyFill="1" applyBorder="1" applyAlignment="1">
      <alignment horizontal="center" vertical="center" wrapText="1"/>
      <protection/>
    </xf>
    <xf numFmtId="0" fontId="97" fillId="34" borderId="24" xfId="0" applyFont="1" applyFill="1" applyBorder="1" applyAlignment="1">
      <alignment horizontal="center" vertical="top" wrapText="1"/>
    </xf>
    <xf numFmtId="0" fontId="15"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188" fontId="15" fillId="34"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49" fontId="15" fillId="34" borderId="24" xfId="53" applyNumberFormat="1" applyFont="1" applyFill="1" applyBorder="1" applyAlignment="1">
      <alignment horizontal="center" vertical="center"/>
      <protection/>
    </xf>
    <xf numFmtId="0" fontId="97" fillId="34" borderId="24" xfId="0" applyFont="1" applyFill="1" applyBorder="1" applyAlignment="1">
      <alignment horizontal="center" wrapText="1"/>
    </xf>
    <xf numFmtId="0" fontId="108" fillId="34" borderId="24" xfId="0" applyFont="1" applyFill="1" applyBorder="1" applyAlignment="1">
      <alignment horizontal="center" wrapText="1"/>
    </xf>
    <xf numFmtId="0" fontId="108" fillId="34" borderId="24" xfId="0" applyFont="1" applyFill="1" applyBorder="1" applyAlignment="1">
      <alignment horizontal="center" vertical="center" wrapText="1"/>
    </xf>
    <xf numFmtId="49" fontId="108"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32" xfId="53" applyNumberFormat="1" applyFont="1" applyFill="1" applyBorder="1" applyAlignment="1">
      <alignment horizontal="center" vertical="center"/>
      <protection/>
    </xf>
    <xf numFmtId="0" fontId="15" fillId="34" borderId="32" xfId="0" applyFont="1" applyFill="1" applyBorder="1" applyAlignment="1">
      <alignment horizontal="center" vertical="center" wrapText="1"/>
    </xf>
    <xf numFmtId="0" fontId="97" fillId="34" borderId="24" xfId="0" applyFont="1" applyFill="1" applyBorder="1" applyAlignment="1">
      <alignment wrapText="1"/>
    </xf>
    <xf numFmtId="0" fontId="15" fillId="34"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0" fontId="28" fillId="34" borderId="24" xfId="0" applyFont="1" applyFill="1" applyBorder="1" applyAlignment="1">
      <alignment horizontal="center" vertical="center" wrapText="1"/>
    </xf>
    <xf numFmtId="0" fontId="113" fillId="34" borderId="24" xfId="0" applyFont="1" applyFill="1" applyBorder="1" applyAlignment="1">
      <alignment horizontal="center" wrapText="1"/>
    </xf>
    <xf numFmtId="3" fontId="114"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12" fillId="34" borderId="24" xfId="0" applyNumberFormat="1" applyFont="1" applyFill="1" applyBorder="1" applyAlignment="1">
      <alignment horizontal="center" vertical="center" wrapText="1"/>
    </xf>
    <xf numFmtId="0" fontId="115" fillId="34" borderId="24" xfId="0" applyFont="1" applyFill="1" applyBorder="1" applyAlignment="1">
      <alignment horizontal="center" vertical="center" wrapText="1"/>
    </xf>
    <xf numFmtId="0" fontId="97" fillId="34" borderId="35" xfId="0" applyFont="1" applyFill="1" applyBorder="1" applyAlignment="1">
      <alignment horizontal="center" vertical="center" wrapText="1"/>
    </xf>
    <xf numFmtId="0" fontId="114" fillId="34" borderId="24" xfId="0" applyFont="1" applyFill="1" applyBorder="1" applyAlignment="1">
      <alignment horizontal="center" vertical="center" wrapText="1"/>
    </xf>
    <xf numFmtId="0" fontId="114" fillId="34" borderId="24" xfId="0" applyFont="1" applyFill="1" applyBorder="1" applyAlignment="1">
      <alignment horizontal="center" wrapText="1"/>
    </xf>
    <xf numFmtId="0" fontId="116" fillId="34" borderId="24" xfId="0" applyFont="1" applyFill="1" applyBorder="1" applyAlignment="1">
      <alignment horizontal="center" vertical="center" wrapText="1"/>
    </xf>
    <xf numFmtId="0" fontId="108" fillId="34" borderId="24" xfId="0" applyFont="1" applyFill="1" applyBorder="1" applyAlignment="1">
      <alignment wrapText="1"/>
    </xf>
    <xf numFmtId="49" fontId="114" fillId="34" borderId="24" xfId="0" applyNumberFormat="1"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17" fillId="34" borderId="24" xfId="0" applyFont="1" applyFill="1" applyBorder="1" applyAlignment="1">
      <alignment horizontal="center" wrapText="1"/>
    </xf>
    <xf numFmtId="0" fontId="112" fillId="34" borderId="24" xfId="0" applyFont="1" applyFill="1" applyBorder="1" applyAlignment="1">
      <alignment horizontal="center" vertical="center" wrapText="1"/>
    </xf>
    <xf numFmtId="0" fontId="102" fillId="34" borderId="24" xfId="0" applyFont="1" applyFill="1" applyBorder="1" applyAlignment="1">
      <alignment wrapText="1"/>
    </xf>
    <xf numFmtId="0" fontId="112" fillId="34" borderId="24" xfId="0" applyFont="1" applyFill="1" applyBorder="1" applyAlignment="1">
      <alignment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97" fillId="34" borderId="34"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2" xfId="0" applyFont="1" applyFill="1" applyBorder="1" applyAlignment="1">
      <alignment horizontal="center" vertical="center" wrapText="1"/>
    </xf>
    <xf numFmtId="49" fontId="15" fillId="34" borderId="34" xfId="0" applyNumberFormat="1" applyFont="1" applyFill="1" applyBorder="1" applyAlignment="1">
      <alignment horizontal="center" vertical="center" wrapText="1"/>
    </xf>
    <xf numFmtId="0" fontId="0" fillId="34" borderId="32" xfId="0" applyFill="1" applyBorder="1" applyAlignment="1">
      <alignment horizontal="center" vertical="center" wrapText="1"/>
    </xf>
    <xf numFmtId="0" fontId="15" fillId="34" borderId="34"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0" fillId="34" borderId="26" xfId="0" applyFill="1" applyBorder="1" applyAlignment="1">
      <alignment horizontal="center" vertical="center" wrapText="1"/>
    </xf>
    <xf numFmtId="0" fontId="33" fillId="34" borderId="34" xfId="0" applyFont="1" applyFill="1" applyBorder="1" applyAlignment="1">
      <alignment horizontal="center" vertical="center" wrapText="1"/>
    </xf>
    <xf numFmtId="0" fontId="16" fillId="34" borderId="34" xfId="54" applyFont="1" applyFill="1" applyBorder="1" applyAlignment="1">
      <alignment horizontal="center" vertical="center" wrapText="1"/>
      <protection/>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O174"/>
  <sheetViews>
    <sheetView tabSelected="1" zoomScale="40" zoomScaleNormal="40" zoomScaleSheetLayoutView="25" workbookViewId="0" topLeftCell="A1">
      <pane xSplit="6" ySplit="3" topLeftCell="G162" activePane="bottomRight" state="frozen"/>
      <selection pane="topLeft" activeCell="A1" sqref="A1"/>
      <selection pane="topRight" activeCell="G1" sqref="G1"/>
      <selection pane="bottomLeft" activeCell="A4" sqref="A4"/>
      <selection pane="bottomRight" activeCell="A168" sqref="A168:IV170"/>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0.875" style="57" customWidth="1"/>
    <col min="8" max="8" width="19.25390625" style="57" hidden="1" customWidth="1"/>
    <col min="9" max="9" width="6.75390625" style="57" hidden="1" customWidth="1"/>
    <col min="10" max="10" width="32.00390625" style="57" customWidth="1"/>
    <col min="11" max="11" width="31.75390625" style="57" customWidth="1"/>
    <col min="12" max="12" width="28.625" style="57" customWidth="1"/>
    <col min="13" max="13" width="26.625" style="57" customWidth="1"/>
    <col min="14" max="14" width="67.125" style="57" customWidth="1"/>
    <col min="15" max="119" width="75.25390625" style="57" customWidth="1"/>
    <col min="120" max="16384" width="16.25390625" style="57" customWidth="1"/>
  </cols>
  <sheetData>
    <row r="1" spans="1:119" ht="63" customHeight="1">
      <c r="A1" s="55"/>
      <c r="B1" s="55"/>
      <c r="C1" s="263" t="s">
        <v>386</v>
      </c>
      <c r="D1" s="263"/>
      <c r="E1" s="263"/>
      <c r="F1" s="263"/>
      <c r="G1" s="263"/>
      <c r="H1" s="263"/>
      <c r="I1" s="263"/>
      <c r="J1" s="263"/>
      <c r="K1" s="263"/>
      <c r="L1" s="130"/>
      <c r="M1" s="130"/>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30" customHeight="1">
      <c r="A2" s="55"/>
      <c r="B2" s="55"/>
      <c r="C2" s="56"/>
      <c r="D2" s="65"/>
      <c r="E2" s="56"/>
      <c r="F2" s="56"/>
      <c r="G2" s="56"/>
      <c r="H2" s="56"/>
      <c r="I2" s="56"/>
      <c r="J2" s="56"/>
      <c r="K2" s="56"/>
      <c r="L2" s="130"/>
      <c r="M2" s="130"/>
      <c r="N2" s="56" t="s">
        <v>109</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2:119" ht="276" customHeight="1">
      <c r="B3" s="82" t="s">
        <v>0</v>
      </c>
      <c r="C3" s="83" t="s">
        <v>91</v>
      </c>
      <c r="D3" s="83" t="s">
        <v>92</v>
      </c>
      <c r="E3" s="83" t="s">
        <v>70</v>
      </c>
      <c r="F3" s="84" t="s">
        <v>90</v>
      </c>
      <c r="G3" s="85" t="s">
        <v>209</v>
      </c>
      <c r="H3" s="83"/>
      <c r="I3" s="83" t="s">
        <v>68</v>
      </c>
      <c r="J3" s="83" t="s">
        <v>210</v>
      </c>
      <c r="K3" s="83" t="s">
        <v>69</v>
      </c>
      <c r="L3" s="132" t="s">
        <v>387</v>
      </c>
      <c r="M3" s="132" t="s">
        <v>230</v>
      </c>
      <c r="N3" s="83" t="s">
        <v>101</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2:119" ht="132.75" customHeight="1">
      <c r="B4" s="222">
        <v>1</v>
      </c>
      <c r="C4" s="223" t="s">
        <v>359</v>
      </c>
      <c r="D4" s="223" t="s">
        <v>360</v>
      </c>
      <c r="E4" s="109" t="s">
        <v>151</v>
      </c>
      <c r="F4" s="223" t="s">
        <v>61</v>
      </c>
      <c r="G4" s="112">
        <v>150000</v>
      </c>
      <c r="H4" s="111"/>
      <c r="I4" s="112"/>
      <c r="J4" s="112">
        <v>50000</v>
      </c>
      <c r="K4" s="112">
        <f aca="true" t="shared" si="0" ref="K4:K9">G4-J4</f>
        <v>100000</v>
      </c>
      <c r="L4" s="112">
        <v>10452</v>
      </c>
      <c r="M4" s="112">
        <f>J4-L4</f>
        <v>39548</v>
      </c>
      <c r="N4" s="223" t="s">
        <v>235</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row>
    <row r="5" spans="2:119" ht="143.25" customHeight="1">
      <c r="B5" s="222">
        <v>2</v>
      </c>
      <c r="C5" s="226" t="s">
        <v>218</v>
      </c>
      <c r="D5" s="223" t="s">
        <v>343</v>
      </c>
      <c r="E5" s="109" t="s">
        <v>151</v>
      </c>
      <c r="F5" s="223" t="s">
        <v>61</v>
      </c>
      <c r="G5" s="112">
        <v>615000</v>
      </c>
      <c r="H5" s="111"/>
      <c r="I5" s="112"/>
      <c r="J5" s="112">
        <v>500000</v>
      </c>
      <c r="K5" s="112">
        <f t="shared" si="0"/>
        <v>115000</v>
      </c>
      <c r="L5" s="112">
        <v>485739</v>
      </c>
      <c r="M5" s="112">
        <f aca="true" t="shared" si="1" ref="M5:M69">J5-L5</f>
        <v>14261</v>
      </c>
      <c r="N5" s="223" t="s">
        <v>282</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row>
    <row r="6" spans="2:119" ht="154.5" customHeight="1">
      <c r="B6" s="222">
        <v>3</v>
      </c>
      <c r="C6" s="223" t="s">
        <v>107</v>
      </c>
      <c r="D6" s="223" t="s">
        <v>361</v>
      </c>
      <c r="E6" s="109" t="s">
        <v>152</v>
      </c>
      <c r="F6" s="223" t="s">
        <v>61</v>
      </c>
      <c r="G6" s="112">
        <v>241000</v>
      </c>
      <c r="H6" s="111"/>
      <c r="I6" s="112"/>
      <c r="J6" s="112">
        <v>140000</v>
      </c>
      <c r="K6" s="112">
        <f t="shared" si="0"/>
        <v>101000</v>
      </c>
      <c r="L6" s="112">
        <v>12096</v>
      </c>
      <c r="M6" s="112">
        <f t="shared" si="1"/>
        <v>127904</v>
      </c>
      <c r="N6" s="223" t="s">
        <v>294</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row>
    <row r="7" spans="2:119" ht="150" customHeight="1">
      <c r="B7" s="223">
        <v>4</v>
      </c>
      <c r="C7" s="223" t="s">
        <v>257</v>
      </c>
      <c r="D7" s="223" t="s">
        <v>364</v>
      </c>
      <c r="E7" s="109" t="s">
        <v>152</v>
      </c>
      <c r="F7" s="223" t="s">
        <v>61</v>
      </c>
      <c r="G7" s="112">
        <v>200000</v>
      </c>
      <c r="H7" s="111"/>
      <c r="I7" s="112"/>
      <c r="J7" s="112">
        <v>200000</v>
      </c>
      <c r="K7" s="112">
        <f t="shared" si="0"/>
        <v>0</v>
      </c>
      <c r="L7" s="112">
        <v>142924</v>
      </c>
      <c r="M7" s="112">
        <f t="shared" si="1"/>
        <v>57076</v>
      </c>
      <c r="N7" s="223" t="s">
        <v>283</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row>
    <row r="8" spans="2:119" ht="126.75" customHeight="1">
      <c r="B8" s="222">
        <v>5</v>
      </c>
      <c r="C8" s="146" t="s">
        <v>120</v>
      </c>
      <c r="D8" s="223" t="s">
        <v>353</v>
      </c>
      <c r="E8" s="109" t="s">
        <v>152</v>
      </c>
      <c r="F8" s="223" t="s">
        <v>61</v>
      </c>
      <c r="G8" s="112">
        <v>479000</v>
      </c>
      <c r="H8" s="111"/>
      <c r="I8" s="112"/>
      <c r="J8" s="227">
        <v>395900</v>
      </c>
      <c r="K8" s="112">
        <f t="shared" si="0"/>
        <v>83100</v>
      </c>
      <c r="L8" s="112">
        <v>342729</v>
      </c>
      <c r="M8" s="112">
        <f t="shared" si="1"/>
        <v>53171</v>
      </c>
      <c r="N8" s="223" t="s">
        <v>236</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row>
    <row r="9" spans="2:119" ht="217.5" customHeight="1">
      <c r="B9" s="222">
        <v>6</v>
      </c>
      <c r="C9" s="223" t="s">
        <v>138</v>
      </c>
      <c r="D9" s="223" t="s">
        <v>355</v>
      </c>
      <c r="E9" s="109" t="s">
        <v>153</v>
      </c>
      <c r="F9" s="223" t="s">
        <v>61</v>
      </c>
      <c r="G9" s="112">
        <v>25735900</v>
      </c>
      <c r="H9" s="111"/>
      <c r="I9" s="112"/>
      <c r="J9" s="112">
        <v>7970000</v>
      </c>
      <c r="K9" s="112">
        <f t="shared" si="0"/>
        <v>17765900</v>
      </c>
      <c r="L9" s="112">
        <v>5781970</v>
      </c>
      <c r="M9" s="112">
        <f t="shared" si="1"/>
        <v>2188030</v>
      </c>
      <c r="N9" s="223" t="s">
        <v>383</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row>
    <row r="10" spans="2:119" s="68" customFormat="1" ht="123.75" customHeight="1">
      <c r="B10" s="259">
        <v>7</v>
      </c>
      <c r="C10" s="97" t="s">
        <v>204</v>
      </c>
      <c r="D10" s="261" t="s">
        <v>366</v>
      </c>
      <c r="E10" s="96" t="s">
        <v>154</v>
      </c>
      <c r="F10" s="97" t="s">
        <v>61</v>
      </c>
      <c r="G10" s="99">
        <f>G12+G13+G14+G16+G17+G11+G15</f>
        <v>4440000</v>
      </c>
      <c r="H10" s="98"/>
      <c r="I10" s="99"/>
      <c r="J10" s="99">
        <f>J12+J13+J14+J16+J17+J11+J15</f>
        <v>1950000</v>
      </c>
      <c r="K10" s="99">
        <f aca="true" t="shared" si="2" ref="K10:K32">G10-J10</f>
        <v>2490000</v>
      </c>
      <c r="L10" s="99">
        <f>L11+L12+L13+L14+L15+L16+L17</f>
        <v>1078385</v>
      </c>
      <c r="M10" s="133">
        <f t="shared" si="1"/>
        <v>871615</v>
      </c>
      <c r="N10" s="122" t="s">
        <v>195</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row>
    <row r="11" spans="1:119" s="169" customFormat="1" ht="82.5" customHeight="1">
      <c r="A11" s="168"/>
      <c r="B11" s="260"/>
      <c r="C11" s="215" t="s">
        <v>350</v>
      </c>
      <c r="D11" s="260"/>
      <c r="E11" s="228" t="s">
        <v>154</v>
      </c>
      <c r="F11" s="74" t="s">
        <v>61</v>
      </c>
      <c r="G11" s="80">
        <v>1800000</v>
      </c>
      <c r="H11" s="101"/>
      <c r="I11" s="80"/>
      <c r="J11" s="80">
        <v>1700000</v>
      </c>
      <c r="K11" s="80">
        <f t="shared" si="2"/>
        <v>100000</v>
      </c>
      <c r="L11" s="80">
        <v>957490</v>
      </c>
      <c r="M11" s="112">
        <f t="shared" si="1"/>
        <v>742510</v>
      </c>
      <c r="N11" s="74" t="s">
        <v>237</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row>
    <row r="12" spans="2:119" s="73" customFormat="1" ht="93" customHeight="1">
      <c r="B12" s="260"/>
      <c r="C12" s="215" t="s">
        <v>352</v>
      </c>
      <c r="D12" s="260"/>
      <c r="E12" s="228" t="s">
        <v>154</v>
      </c>
      <c r="F12" s="74" t="s">
        <v>61</v>
      </c>
      <c r="G12" s="80">
        <v>2220000</v>
      </c>
      <c r="H12" s="101"/>
      <c r="I12" s="80"/>
      <c r="J12" s="80">
        <v>10000</v>
      </c>
      <c r="K12" s="80">
        <f t="shared" si="2"/>
        <v>2210000</v>
      </c>
      <c r="L12" s="80">
        <v>3080</v>
      </c>
      <c r="M12" s="112">
        <f t="shared" si="1"/>
        <v>6920</v>
      </c>
      <c r="N12" s="74" t="s">
        <v>277</v>
      </c>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row>
    <row r="13" spans="2:119" s="73" customFormat="1" ht="72.75" customHeight="1">
      <c r="B13" s="260"/>
      <c r="C13" s="216" t="s">
        <v>349</v>
      </c>
      <c r="D13" s="260"/>
      <c r="E13" s="228" t="s">
        <v>154</v>
      </c>
      <c r="F13" s="74" t="s">
        <v>61</v>
      </c>
      <c r="G13" s="80">
        <v>130000</v>
      </c>
      <c r="H13" s="101"/>
      <c r="I13" s="80"/>
      <c r="J13" s="80">
        <v>80000</v>
      </c>
      <c r="K13" s="80">
        <f t="shared" si="2"/>
        <v>50000</v>
      </c>
      <c r="L13" s="80">
        <v>37272</v>
      </c>
      <c r="M13" s="112">
        <f t="shared" si="1"/>
        <v>42728</v>
      </c>
      <c r="N13" s="74" t="s">
        <v>248</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row>
    <row r="14" spans="2:119" s="73" customFormat="1" ht="46.5" customHeight="1">
      <c r="B14" s="260"/>
      <c r="C14" s="216" t="s">
        <v>348</v>
      </c>
      <c r="D14" s="260"/>
      <c r="E14" s="228" t="s">
        <v>154</v>
      </c>
      <c r="F14" s="74" t="s">
        <v>61</v>
      </c>
      <c r="G14" s="80">
        <v>105000</v>
      </c>
      <c r="H14" s="101"/>
      <c r="I14" s="80"/>
      <c r="J14" s="80">
        <v>10000</v>
      </c>
      <c r="K14" s="80">
        <f t="shared" si="2"/>
        <v>95000</v>
      </c>
      <c r="L14" s="80">
        <v>9390</v>
      </c>
      <c r="M14" s="112">
        <f t="shared" si="1"/>
        <v>610</v>
      </c>
      <c r="N14" s="74" t="s">
        <v>322</v>
      </c>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row>
    <row r="15" spans="2:119" s="73" customFormat="1" ht="64.5" customHeight="1">
      <c r="B15" s="260"/>
      <c r="C15" s="216" t="s">
        <v>351</v>
      </c>
      <c r="D15" s="260"/>
      <c r="E15" s="228" t="s">
        <v>154</v>
      </c>
      <c r="F15" s="74" t="s">
        <v>61</v>
      </c>
      <c r="G15" s="80">
        <v>55000</v>
      </c>
      <c r="H15" s="101"/>
      <c r="I15" s="80"/>
      <c r="J15" s="80">
        <v>50000</v>
      </c>
      <c r="K15" s="80">
        <f t="shared" si="2"/>
        <v>5000</v>
      </c>
      <c r="L15" s="80">
        <v>11153</v>
      </c>
      <c r="M15" s="112">
        <f t="shared" si="1"/>
        <v>38847</v>
      </c>
      <c r="N15" s="74" t="s">
        <v>307</v>
      </c>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row>
    <row r="16" spans="2:119" s="73" customFormat="1" ht="66.75" customHeight="1">
      <c r="B16" s="260"/>
      <c r="C16" s="217" t="s">
        <v>347</v>
      </c>
      <c r="D16" s="260"/>
      <c r="E16" s="228" t="s">
        <v>154</v>
      </c>
      <c r="F16" s="74" t="s">
        <v>61</v>
      </c>
      <c r="G16" s="80">
        <v>45000</v>
      </c>
      <c r="H16" s="101"/>
      <c r="I16" s="80"/>
      <c r="J16" s="80">
        <v>30000</v>
      </c>
      <c r="K16" s="80">
        <f t="shared" si="2"/>
        <v>15000</v>
      </c>
      <c r="L16" s="80"/>
      <c r="M16" s="112">
        <f t="shared" si="1"/>
        <v>30000</v>
      </c>
      <c r="N16" s="74"/>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row>
    <row r="17" spans="2:119" s="73" customFormat="1" ht="105" customHeight="1">
      <c r="B17" s="260"/>
      <c r="C17" s="215" t="s">
        <v>346</v>
      </c>
      <c r="D17" s="260"/>
      <c r="E17" s="228" t="s">
        <v>154</v>
      </c>
      <c r="F17" s="74" t="s">
        <v>61</v>
      </c>
      <c r="G17" s="80">
        <v>85000</v>
      </c>
      <c r="H17" s="101"/>
      <c r="I17" s="80"/>
      <c r="J17" s="80">
        <v>70000</v>
      </c>
      <c r="K17" s="80">
        <f t="shared" si="2"/>
        <v>15000</v>
      </c>
      <c r="L17" s="80">
        <v>60000</v>
      </c>
      <c r="M17" s="112">
        <f t="shared" si="1"/>
        <v>10000</v>
      </c>
      <c r="N17" s="74" t="s">
        <v>293</v>
      </c>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row>
    <row r="18" spans="2:119" ht="169.5" customHeight="1">
      <c r="B18" s="222">
        <v>8</v>
      </c>
      <c r="C18" s="223" t="s">
        <v>89</v>
      </c>
      <c r="D18" s="223" t="s">
        <v>373</v>
      </c>
      <c r="E18" s="109" t="s">
        <v>155</v>
      </c>
      <c r="F18" s="223" t="s">
        <v>61</v>
      </c>
      <c r="G18" s="112">
        <v>39000</v>
      </c>
      <c r="H18" s="111"/>
      <c r="I18" s="112"/>
      <c r="J18" s="112">
        <v>39000</v>
      </c>
      <c r="K18" s="112">
        <f t="shared" si="2"/>
        <v>0</v>
      </c>
      <c r="L18" s="112">
        <v>36404</v>
      </c>
      <c r="M18" s="112">
        <f t="shared" si="1"/>
        <v>2596</v>
      </c>
      <c r="N18" s="223" t="s">
        <v>295</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row>
    <row r="19" spans="2:119" ht="127.5" customHeight="1">
      <c r="B19" s="222">
        <v>9</v>
      </c>
      <c r="C19" s="146" t="s">
        <v>205</v>
      </c>
      <c r="D19" s="223" t="s">
        <v>372</v>
      </c>
      <c r="E19" s="229" t="s">
        <v>156</v>
      </c>
      <c r="F19" s="223" t="s">
        <v>61</v>
      </c>
      <c r="G19" s="112">
        <v>15000</v>
      </c>
      <c r="H19" s="112"/>
      <c r="I19" s="112"/>
      <c r="J19" s="112">
        <v>12000</v>
      </c>
      <c r="K19" s="112">
        <f t="shared" si="2"/>
        <v>3000</v>
      </c>
      <c r="L19" s="112">
        <v>800</v>
      </c>
      <c r="M19" s="112">
        <f t="shared" si="1"/>
        <v>11200</v>
      </c>
      <c r="N19" s="223" t="s">
        <v>284</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row>
    <row r="20" spans="2:119" ht="190.5" customHeight="1">
      <c r="B20" s="222">
        <v>10</v>
      </c>
      <c r="C20" s="109" t="s">
        <v>121</v>
      </c>
      <c r="D20" s="223" t="s">
        <v>367</v>
      </c>
      <c r="E20" s="229" t="s">
        <v>157</v>
      </c>
      <c r="F20" s="223" t="s">
        <v>61</v>
      </c>
      <c r="G20" s="112">
        <v>65520</v>
      </c>
      <c r="H20" s="112"/>
      <c r="I20" s="112"/>
      <c r="J20" s="112">
        <v>65000</v>
      </c>
      <c r="K20" s="112">
        <f t="shared" si="2"/>
        <v>520</v>
      </c>
      <c r="L20" s="112"/>
      <c r="M20" s="112">
        <f t="shared" si="1"/>
        <v>65000</v>
      </c>
      <c r="N20" s="223"/>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row>
    <row r="21" spans="2:119" ht="163.5" customHeight="1">
      <c r="B21" s="222">
        <v>11</v>
      </c>
      <c r="C21" s="223" t="s">
        <v>41</v>
      </c>
      <c r="D21" s="223" t="s">
        <v>375</v>
      </c>
      <c r="E21" s="109" t="s">
        <v>157</v>
      </c>
      <c r="F21" s="223" t="s">
        <v>61</v>
      </c>
      <c r="G21" s="112">
        <v>1800000</v>
      </c>
      <c r="H21" s="111"/>
      <c r="I21" s="112"/>
      <c r="J21" s="112">
        <v>1500000</v>
      </c>
      <c r="K21" s="112">
        <f t="shared" si="2"/>
        <v>300000</v>
      </c>
      <c r="L21" s="112">
        <v>1221200</v>
      </c>
      <c r="M21" s="112">
        <f t="shared" si="1"/>
        <v>278800</v>
      </c>
      <c r="N21" s="223" t="s">
        <v>238</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row>
    <row r="22" spans="2:119" ht="150.75" customHeight="1">
      <c r="B22" s="222">
        <v>12</v>
      </c>
      <c r="C22" s="223" t="s">
        <v>141</v>
      </c>
      <c r="D22" s="223" t="s">
        <v>378</v>
      </c>
      <c r="E22" s="109" t="s">
        <v>71</v>
      </c>
      <c r="F22" s="223" t="s">
        <v>61</v>
      </c>
      <c r="G22" s="112">
        <v>4114000</v>
      </c>
      <c r="H22" s="111"/>
      <c r="I22" s="112"/>
      <c r="J22" s="112">
        <v>3698000</v>
      </c>
      <c r="K22" s="112">
        <f t="shared" si="2"/>
        <v>416000</v>
      </c>
      <c r="L22" s="112">
        <v>3433489</v>
      </c>
      <c r="M22" s="112">
        <f t="shared" si="1"/>
        <v>264511</v>
      </c>
      <c r="N22" s="223" t="s">
        <v>249</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row>
    <row r="23" spans="2:119" ht="105" customHeight="1" hidden="1" thickBot="1">
      <c r="B23" s="86"/>
      <c r="C23" s="87"/>
      <c r="D23" s="87"/>
      <c r="E23" s="88"/>
      <c r="F23" s="87"/>
      <c r="G23" s="89"/>
      <c r="H23" s="76"/>
      <c r="I23" s="89"/>
      <c r="J23" s="89"/>
      <c r="K23" s="89"/>
      <c r="L23" s="89"/>
      <c r="M23" s="112">
        <f t="shared" si="1"/>
        <v>0</v>
      </c>
      <c r="N23" s="9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row>
    <row r="24" spans="2:119" ht="84" customHeight="1" hidden="1">
      <c r="B24" s="86">
        <v>12</v>
      </c>
      <c r="C24" s="87" t="s">
        <v>97</v>
      </c>
      <c r="D24" s="87" t="s">
        <v>98</v>
      </c>
      <c r="E24" s="88" t="s">
        <v>158</v>
      </c>
      <c r="F24" s="87" t="s">
        <v>61</v>
      </c>
      <c r="G24" s="89">
        <v>0</v>
      </c>
      <c r="H24" s="89"/>
      <c r="I24" s="89"/>
      <c r="J24" s="89"/>
      <c r="K24" s="89">
        <f t="shared" si="2"/>
        <v>0</v>
      </c>
      <c r="L24" s="89"/>
      <c r="M24" s="112">
        <f t="shared" si="1"/>
        <v>0</v>
      </c>
      <c r="N24" s="9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row>
    <row r="25" spans="2:119" ht="148.5" customHeight="1">
      <c r="B25" s="222">
        <v>13</v>
      </c>
      <c r="C25" s="223" t="s">
        <v>106</v>
      </c>
      <c r="D25" s="223" t="s">
        <v>365</v>
      </c>
      <c r="E25" s="229" t="s">
        <v>158</v>
      </c>
      <c r="F25" s="223" t="s">
        <v>61</v>
      </c>
      <c r="G25" s="112">
        <v>74000</v>
      </c>
      <c r="H25" s="112"/>
      <c r="I25" s="112"/>
      <c r="J25" s="112"/>
      <c r="K25" s="112">
        <f t="shared" si="2"/>
        <v>74000</v>
      </c>
      <c r="L25" s="112"/>
      <c r="M25" s="112">
        <f t="shared" si="1"/>
        <v>0</v>
      </c>
      <c r="N25" s="146"/>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row>
    <row r="26" spans="2:119" s="81" customFormat="1" ht="240.75" customHeight="1">
      <c r="B26" s="167">
        <v>14</v>
      </c>
      <c r="C26" s="167" t="s">
        <v>308</v>
      </c>
      <c r="D26" s="167" t="s">
        <v>379</v>
      </c>
      <c r="E26" s="218" t="s">
        <v>158</v>
      </c>
      <c r="F26" s="167" t="s">
        <v>61</v>
      </c>
      <c r="G26" s="138">
        <v>28200000</v>
      </c>
      <c r="H26" s="139"/>
      <c r="I26" s="138"/>
      <c r="J26" s="138">
        <v>25315446</v>
      </c>
      <c r="K26" s="138">
        <f t="shared" si="2"/>
        <v>2884554</v>
      </c>
      <c r="L26" s="138">
        <v>13569055</v>
      </c>
      <c r="M26" s="112">
        <f t="shared" si="1"/>
        <v>11746391</v>
      </c>
      <c r="N26" s="230" t="s">
        <v>269</v>
      </c>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row>
    <row r="27" spans="1:119" ht="126" customHeight="1">
      <c r="A27" s="223">
        <v>16</v>
      </c>
      <c r="B27" s="223">
        <v>15</v>
      </c>
      <c r="C27" s="226" t="s">
        <v>142</v>
      </c>
      <c r="D27" s="223" t="s">
        <v>357</v>
      </c>
      <c r="E27" s="109" t="s">
        <v>158</v>
      </c>
      <c r="F27" s="223" t="s">
        <v>61</v>
      </c>
      <c r="G27" s="112">
        <v>299000</v>
      </c>
      <c r="H27" s="111"/>
      <c r="I27" s="112"/>
      <c r="J27" s="112">
        <v>249900</v>
      </c>
      <c r="K27" s="112">
        <f t="shared" si="2"/>
        <v>49100</v>
      </c>
      <c r="L27" s="112">
        <v>20839</v>
      </c>
      <c r="M27" s="112">
        <f t="shared" si="1"/>
        <v>229061</v>
      </c>
      <c r="N27" s="223" t="s">
        <v>388</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row>
    <row r="28" spans="2:119" ht="152.25" customHeight="1">
      <c r="B28" s="223">
        <v>16</v>
      </c>
      <c r="C28" s="223" t="s">
        <v>107</v>
      </c>
      <c r="D28" s="223" t="s">
        <v>361</v>
      </c>
      <c r="E28" s="229" t="s">
        <v>158</v>
      </c>
      <c r="F28" s="223" t="s">
        <v>61</v>
      </c>
      <c r="G28" s="112">
        <v>10000</v>
      </c>
      <c r="H28" s="112"/>
      <c r="I28" s="112"/>
      <c r="J28" s="112">
        <v>10000</v>
      </c>
      <c r="K28" s="112">
        <f t="shared" si="2"/>
        <v>0</v>
      </c>
      <c r="L28" s="112">
        <v>9083</v>
      </c>
      <c r="M28" s="112">
        <f t="shared" si="1"/>
        <v>917</v>
      </c>
      <c r="N28" s="223" t="s">
        <v>285</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row>
    <row r="29" spans="2:119" ht="126" customHeight="1">
      <c r="B29" s="223">
        <v>17</v>
      </c>
      <c r="C29" s="223" t="s">
        <v>119</v>
      </c>
      <c r="D29" s="223" t="s">
        <v>377</v>
      </c>
      <c r="E29" s="229" t="s">
        <v>158</v>
      </c>
      <c r="F29" s="223" t="s">
        <v>61</v>
      </c>
      <c r="G29" s="112">
        <v>150000</v>
      </c>
      <c r="H29" s="112"/>
      <c r="I29" s="112"/>
      <c r="J29" s="112"/>
      <c r="K29" s="112">
        <f t="shared" si="2"/>
        <v>150000</v>
      </c>
      <c r="L29" s="112"/>
      <c r="M29" s="112">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row>
    <row r="30" spans="2:119" ht="135.75" customHeight="1">
      <c r="B30" s="223">
        <v>18</v>
      </c>
      <c r="C30" s="223" t="s">
        <v>104</v>
      </c>
      <c r="D30" s="223" t="s">
        <v>374</v>
      </c>
      <c r="E30" s="109" t="s">
        <v>158</v>
      </c>
      <c r="F30" s="223" t="s">
        <v>61</v>
      </c>
      <c r="G30" s="112">
        <v>724005</v>
      </c>
      <c r="H30" s="111"/>
      <c r="I30" s="112"/>
      <c r="J30" s="112"/>
      <c r="K30" s="112">
        <f t="shared" si="2"/>
        <v>724005</v>
      </c>
      <c r="L30" s="112"/>
      <c r="M30" s="112">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row>
    <row r="31" spans="2:119" ht="158.25" customHeight="1">
      <c r="B31" s="223">
        <v>19</v>
      </c>
      <c r="C31" s="109" t="s">
        <v>183</v>
      </c>
      <c r="D31" s="223" t="s">
        <v>358</v>
      </c>
      <c r="E31" s="109" t="s">
        <v>159</v>
      </c>
      <c r="F31" s="223" t="s">
        <v>61</v>
      </c>
      <c r="G31" s="112">
        <v>1200000</v>
      </c>
      <c r="H31" s="111"/>
      <c r="I31" s="112"/>
      <c r="J31" s="112">
        <v>1200000</v>
      </c>
      <c r="K31" s="112">
        <f t="shared" si="2"/>
        <v>0</v>
      </c>
      <c r="L31" s="112">
        <v>926278</v>
      </c>
      <c r="M31" s="112">
        <f t="shared" si="1"/>
        <v>273722</v>
      </c>
      <c r="N31" s="146" t="s">
        <v>239</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row>
    <row r="32" spans="2:119" ht="153.75" customHeight="1">
      <c r="B32" s="223">
        <v>20</v>
      </c>
      <c r="C32" s="223" t="s">
        <v>184</v>
      </c>
      <c r="D32" s="223" t="s">
        <v>369</v>
      </c>
      <c r="E32" s="109" t="s">
        <v>160</v>
      </c>
      <c r="F32" s="223" t="s">
        <v>61</v>
      </c>
      <c r="G32" s="112">
        <v>2000000</v>
      </c>
      <c r="H32" s="111"/>
      <c r="I32" s="111"/>
      <c r="J32" s="112">
        <v>1700000</v>
      </c>
      <c r="K32" s="112">
        <f t="shared" si="2"/>
        <v>300000</v>
      </c>
      <c r="L32" s="112">
        <v>493800</v>
      </c>
      <c r="M32" s="112">
        <f t="shared" si="1"/>
        <v>1206200</v>
      </c>
      <c r="N32" s="223" t="s">
        <v>286</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row>
    <row r="33" spans="2:119" ht="45" customHeight="1" hidden="1" thickBot="1">
      <c r="B33" s="75">
        <v>21</v>
      </c>
      <c r="C33" s="90"/>
      <c r="D33" s="87" t="s">
        <v>93</v>
      </c>
      <c r="E33" s="88"/>
      <c r="F33" s="87"/>
      <c r="G33" s="89"/>
      <c r="H33" s="76"/>
      <c r="I33" s="89"/>
      <c r="J33" s="89"/>
      <c r="K33" s="89"/>
      <c r="L33" s="89"/>
      <c r="M33" s="112">
        <f t="shared" si="1"/>
        <v>0</v>
      </c>
      <c r="N33" s="75"/>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row>
    <row r="34" spans="2:119" ht="28.5" customHeight="1" hidden="1" thickBot="1">
      <c r="B34" s="75">
        <v>22</v>
      </c>
      <c r="C34" s="90"/>
      <c r="D34" s="87" t="s">
        <v>93</v>
      </c>
      <c r="E34" s="88"/>
      <c r="F34" s="87"/>
      <c r="G34" s="89"/>
      <c r="H34" s="76"/>
      <c r="I34" s="89"/>
      <c r="J34" s="89"/>
      <c r="K34" s="89"/>
      <c r="L34" s="89"/>
      <c r="M34" s="112">
        <f t="shared" si="1"/>
        <v>0</v>
      </c>
      <c r="N34" s="75"/>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row>
    <row r="35" spans="2:119" ht="33.75" customHeight="1" hidden="1" thickBot="1">
      <c r="B35" s="86">
        <v>1</v>
      </c>
      <c r="C35" s="75"/>
      <c r="D35" s="87" t="s">
        <v>93</v>
      </c>
      <c r="E35" s="75"/>
      <c r="F35" s="75"/>
      <c r="G35" s="76"/>
      <c r="H35" s="76"/>
      <c r="I35" s="76"/>
      <c r="J35" s="76"/>
      <c r="K35" s="76"/>
      <c r="L35" s="76"/>
      <c r="M35" s="112">
        <f t="shared" si="1"/>
        <v>0</v>
      </c>
      <c r="N35" s="75"/>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row>
    <row r="36" spans="2:119" ht="39.75" customHeight="1" hidden="1" thickBot="1">
      <c r="B36" s="86">
        <v>2</v>
      </c>
      <c r="C36" s="75"/>
      <c r="D36" s="87" t="s">
        <v>93</v>
      </c>
      <c r="E36" s="75"/>
      <c r="F36" s="75"/>
      <c r="G36" s="76"/>
      <c r="H36" s="76"/>
      <c r="I36" s="76"/>
      <c r="J36" s="76"/>
      <c r="K36" s="76"/>
      <c r="L36" s="76"/>
      <c r="M36" s="112">
        <f t="shared" si="1"/>
        <v>0</v>
      </c>
      <c r="N36" s="75"/>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row>
    <row r="37" spans="1:119" s="174" customFormat="1" ht="33.75" customHeight="1" hidden="1" thickBot="1">
      <c r="A37" s="170"/>
      <c r="B37" s="171"/>
      <c r="C37" s="231" t="s">
        <v>100</v>
      </c>
      <c r="D37" s="232" t="s">
        <v>94</v>
      </c>
      <c r="E37" s="233" t="s">
        <v>71</v>
      </c>
      <c r="F37" s="232" t="s">
        <v>61</v>
      </c>
      <c r="G37" s="172"/>
      <c r="H37" s="172"/>
      <c r="I37" s="172"/>
      <c r="J37" s="172"/>
      <c r="K37" s="172">
        <f aca="true" t="shared" si="3" ref="K37:K43">G37-J37</f>
        <v>0</v>
      </c>
      <c r="L37" s="172"/>
      <c r="M37" s="112">
        <f t="shared" si="1"/>
        <v>0</v>
      </c>
      <c r="N37" s="232" t="s">
        <v>102</v>
      </c>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row>
    <row r="38" spans="1:119" s="174" customFormat="1" ht="51" customHeight="1" hidden="1" thickBot="1">
      <c r="A38" s="170"/>
      <c r="B38" s="171"/>
      <c r="C38" s="231" t="s">
        <v>99</v>
      </c>
      <c r="D38" s="232" t="s">
        <v>94</v>
      </c>
      <c r="E38" s="233" t="s">
        <v>71</v>
      </c>
      <c r="F38" s="232" t="s">
        <v>61</v>
      </c>
      <c r="G38" s="172"/>
      <c r="H38" s="172"/>
      <c r="I38" s="172"/>
      <c r="J38" s="172"/>
      <c r="K38" s="172">
        <f t="shared" si="3"/>
        <v>0</v>
      </c>
      <c r="L38" s="172"/>
      <c r="M38" s="112">
        <f t="shared" si="1"/>
        <v>0</v>
      </c>
      <c r="N38" s="232" t="s">
        <v>103</v>
      </c>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row>
    <row r="39" spans="2:119" s="175" customFormat="1" ht="153.75" customHeight="1">
      <c r="B39" s="167">
        <v>21</v>
      </c>
      <c r="C39" s="223" t="s">
        <v>184</v>
      </c>
      <c r="D39" s="223" t="s">
        <v>369</v>
      </c>
      <c r="E39" s="109" t="s">
        <v>309</v>
      </c>
      <c r="F39" s="223" t="s">
        <v>61</v>
      </c>
      <c r="G39" s="138">
        <v>500000</v>
      </c>
      <c r="H39" s="172"/>
      <c r="I39" s="172"/>
      <c r="J39" s="138">
        <v>300000</v>
      </c>
      <c r="K39" s="138">
        <f t="shared" si="3"/>
        <v>200000</v>
      </c>
      <c r="L39" s="172"/>
      <c r="M39" s="112">
        <f t="shared" si="1"/>
        <v>300000</v>
      </c>
      <c r="N39" s="232"/>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6"/>
      <c r="DF39" s="176"/>
      <c r="DG39" s="176"/>
      <c r="DH39" s="176"/>
      <c r="DI39" s="176"/>
      <c r="DJ39" s="176"/>
      <c r="DK39" s="176"/>
      <c r="DL39" s="176"/>
      <c r="DM39" s="176"/>
      <c r="DN39" s="176"/>
      <c r="DO39" s="176"/>
    </row>
    <row r="40" spans="2:119" ht="120" customHeight="1">
      <c r="B40" s="222">
        <v>22</v>
      </c>
      <c r="C40" s="223" t="s">
        <v>185</v>
      </c>
      <c r="D40" s="223" t="s">
        <v>345</v>
      </c>
      <c r="E40" s="109" t="s">
        <v>161</v>
      </c>
      <c r="F40" s="223" t="s">
        <v>61</v>
      </c>
      <c r="G40" s="112">
        <v>4700000</v>
      </c>
      <c r="H40" s="111"/>
      <c r="I40" s="112"/>
      <c r="J40" s="112"/>
      <c r="K40" s="112">
        <f t="shared" si="3"/>
        <v>4700000</v>
      </c>
      <c r="L40" s="112"/>
      <c r="M40" s="112">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row>
    <row r="41" spans="2:119" ht="162" customHeight="1">
      <c r="B41" s="222">
        <v>23</v>
      </c>
      <c r="C41" s="109" t="s">
        <v>122</v>
      </c>
      <c r="D41" s="223" t="s">
        <v>344</v>
      </c>
      <c r="E41" s="109" t="s">
        <v>162</v>
      </c>
      <c r="F41" s="223" t="s">
        <v>61</v>
      </c>
      <c r="G41" s="112">
        <v>3200000</v>
      </c>
      <c r="H41" s="111"/>
      <c r="I41" s="112"/>
      <c r="J41" s="112">
        <v>274217</v>
      </c>
      <c r="K41" s="112">
        <f t="shared" si="3"/>
        <v>2925783</v>
      </c>
      <c r="L41" s="112">
        <v>116235</v>
      </c>
      <c r="M41" s="112">
        <f t="shared" si="1"/>
        <v>157982</v>
      </c>
      <c r="N41" s="223" t="s">
        <v>321</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row>
    <row r="42" spans="2:119" ht="186" customHeight="1" hidden="1" thickBot="1">
      <c r="B42" s="86"/>
      <c r="C42" s="213"/>
      <c r="D42" s="87" t="s">
        <v>93</v>
      </c>
      <c r="E42" s="88"/>
      <c r="F42" s="87"/>
      <c r="G42" s="89"/>
      <c r="H42" s="76"/>
      <c r="I42" s="89"/>
      <c r="J42" s="89"/>
      <c r="K42" s="89">
        <f t="shared" si="3"/>
        <v>0</v>
      </c>
      <c r="L42" s="89"/>
      <c r="M42" s="112">
        <f t="shared" si="1"/>
        <v>0</v>
      </c>
      <c r="N42" s="75"/>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row>
    <row r="43" spans="1:119" s="61" customFormat="1" ht="165.75" customHeight="1">
      <c r="A43" s="69"/>
      <c r="B43" s="222">
        <v>24</v>
      </c>
      <c r="C43" s="127" t="s">
        <v>223</v>
      </c>
      <c r="D43" s="223" t="s">
        <v>368</v>
      </c>
      <c r="E43" s="109" t="s">
        <v>163</v>
      </c>
      <c r="F43" s="223" t="s">
        <v>61</v>
      </c>
      <c r="G43" s="112">
        <v>24600000</v>
      </c>
      <c r="H43" s="111"/>
      <c r="I43" s="112"/>
      <c r="J43" s="112">
        <v>17218887</v>
      </c>
      <c r="K43" s="112">
        <f t="shared" si="3"/>
        <v>7381113</v>
      </c>
      <c r="L43" s="112">
        <v>13411012</v>
      </c>
      <c r="M43" s="112">
        <f t="shared" si="1"/>
        <v>3807875</v>
      </c>
      <c r="N43" s="223" t="s">
        <v>287</v>
      </c>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row>
    <row r="44" spans="2:119" ht="47.25" customHeight="1" hidden="1" thickBot="1">
      <c r="B44" s="86">
        <v>8</v>
      </c>
      <c r="C44" s="75"/>
      <c r="D44" s="87" t="s">
        <v>93</v>
      </c>
      <c r="E44" s="75"/>
      <c r="F44" s="75"/>
      <c r="G44" s="76"/>
      <c r="H44" s="76"/>
      <c r="I44" s="76"/>
      <c r="J44" s="76"/>
      <c r="K44" s="76"/>
      <c r="L44" s="76"/>
      <c r="M44" s="112">
        <f t="shared" si="1"/>
        <v>0</v>
      </c>
      <c r="N44" s="75"/>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row>
    <row r="45" spans="2:119" ht="54.75" customHeight="1" hidden="1" thickBot="1">
      <c r="B45" s="75"/>
      <c r="C45" s="75"/>
      <c r="D45" s="87" t="s">
        <v>93</v>
      </c>
      <c r="E45" s="75"/>
      <c r="F45" s="75"/>
      <c r="G45" s="76"/>
      <c r="H45" s="76"/>
      <c r="I45" s="76"/>
      <c r="J45" s="76"/>
      <c r="K45" s="76"/>
      <c r="L45" s="76"/>
      <c r="M45" s="112">
        <f t="shared" si="1"/>
        <v>0</v>
      </c>
      <c r="N45" s="75"/>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row>
    <row r="46" spans="2:119" ht="56.25" customHeight="1" hidden="1" thickBot="1">
      <c r="B46" s="86"/>
      <c r="C46" s="90"/>
      <c r="D46" s="87" t="s">
        <v>93</v>
      </c>
      <c r="E46" s="88"/>
      <c r="F46" s="87"/>
      <c r="G46" s="89"/>
      <c r="H46" s="76"/>
      <c r="I46" s="89"/>
      <c r="J46" s="89"/>
      <c r="K46" s="89"/>
      <c r="L46" s="89"/>
      <c r="M46" s="112">
        <f t="shared" si="1"/>
        <v>0</v>
      </c>
      <c r="N46" s="75"/>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row>
    <row r="47" spans="2:119" ht="62.25" customHeight="1" hidden="1" thickBot="1">
      <c r="B47" s="86"/>
      <c r="C47" s="90"/>
      <c r="D47" s="87" t="s">
        <v>93</v>
      </c>
      <c r="E47" s="88"/>
      <c r="F47" s="87"/>
      <c r="G47" s="89"/>
      <c r="H47" s="76"/>
      <c r="I47" s="89"/>
      <c r="J47" s="89"/>
      <c r="K47" s="89"/>
      <c r="L47" s="89"/>
      <c r="M47" s="112">
        <f t="shared" si="1"/>
        <v>0</v>
      </c>
      <c r="N47" s="75"/>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row>
    <row r="48" spans="2:119" ht="45" customHeight="1" hidden="1" thickBot="1">
      <c r="B48" s="86">
        <v>12</v>
      </c>
      <c r="C48" s="75"/>
      <c r="D48" s="87" t="s">
        <v>93</v>
      </c>
      <c r="E48" s="75"/>
      <c r="F48" s="75"/>
      <c r="G48" s="76"/>
      <c r="H48" s="76"/>
      <c r="I48" s="76"/>
      <c r="J48" s="76"/>
      <c r="K48" s="76"/>
      <c r="L48" s="76"/>
      <c r="M48" s="112">
        <f t="shared" si="1"/>
        <v>0</v>
      </c>
      <c r="N48" s="75"/>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row>
    <row r="49" spans="2:119" ht="30" customHeight="1" hidden="1" thickBot="1">
      <c r="B49" s="86">
        <v>13</v>
      </c>
      <c r="C49" s="75"/>
      <c r="D49" s="87" t="s">
        <v>93</v>
      </c>
      <c r="E49" s="75"/>
      <c r="F49" s="75"/>
      <c r="G49" s="76"/>
      <c r="H49" s="76"/>
      <c r="I49" s="76"/>
      <c r="J49" s="76"/>
      <c r="K49" s="76"/>
      <c r="L49" s="76"/>
      <c r="M49" s="112">
        <f t="shared" si="1"/>
        <v>0</v>
      </c>
      <c r="N49" s="75"/>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row>
    <row r="50" spans="2:119" ht="48.75" customHeight="1" hidden="1" thickBot="1">
      <c r="B50" s="75"/>
      <c r="C50" s="75"/>
      <c r="D50" s="87" t="s">
        <v>93</v>
      </c>
      <c r="E50" s="75"/>
      <c r="F50" s="75"/>
      <c r="G50" s="76"/>
      <c r="H50" s="76"/>
      <c r="I50" s="76"/>
      <c r="J50" s="76"/>
      <c r="K50" s="76"/>
      <c r="L50" s="76"/>
      <c r="M50" s="112">
        <f t="shared" si="1"/>
        <v>0</v>
      </c>
      <c r="N50" s="75"/>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row>
    <row r="51" spans="2:119" ht="243.75" customHeight="1">
      <c r="B51" s="222">
        <v>25</v>
      </c>
      <c r="C51" s="226" t="s">
        <v>217</v>
      </c>
      <c r="D51" s="223" t="s">
        <v>362</v>
      </c>
      <c r="E51" s="109" t="s">
        <v>164</v>
      </c>
      <c r="F51" s="223" t="s">
        <v>61</v>
      </c>
      <c r="G51" s="112">
        <v>1150000</v>
      </c>
      <c r="H51" s="111"/>
      <c r="I51" s="112"/>
      <c r="J51" s="112">
        <v>1000000</v>
      </c>
      <c r="K51" s="112">
        <f>G51-J51</f>
        <v>150000</v>
      </c>
      <c r="L51" s="112">
        <v>709025</v>
      </c>
      <c r="M51" s="112">
        <f t="shared" si="1"/>
        <v>290975</v>
      </c>
      <c r="N51" s="223" t="s">
        <v>240</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row>
    <row r="52" spans="2:119" ht="30" customHeight="1" hidden="1" thickBot="1">
      <c r="B52" s="177">
        <v>17</v>
      </c>
      <c r="C52" s="66"/>
      <c r="D52" s="178" t="s">
        <v>93</v>
      </c>
      <c r="E52" s="66"/>
      <c r="F52" s="66"/>
      <c r="G52" s="179"/>
      <c r="H52" s="179"/>
      <c r="I52" s="179"/>
      <c r="J52" s="179"/>
      <c r="K52" s="112">
        <f>G52-J52</f>
        <v>0</v>
      </c>
      <c r="L52" s="180"/>
      <c r="M52" s="112">
        <f t="shared" si="1"/>
        <v>0</v>
      </c>
      <c r="N52" s="181"/>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row>
    <row r="53" spans="2:119" ht="58.5" customHeight="1" hidden="1" thickBot="1">
      <c r="B53" s="66"/>
      <c r="C53" s="66"/>
      <c r="D53" s="182" t="s">
        <v>93</v>
      </c>
      <c r="E53" s="66"/>
      <c r="F53" s="66"/>
      <c r="G53" s="179"/>
      <c r="H53" s="179"/>
      <c r="I53" s="179"/>
      <c r="J53" s="179"/>
      <c r="K53" s="112">
        <f>G53-J53</f>
        <v>0</v>
      </c>
      <c r="L53" s="183"/>
      <c r="M53" s="184">
        <f t="shared" si="1"/>
        <v>0</v>
      </c>
      <c r="N53" s="185"/>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row>
    <row r="54" spans="2:14" s="61" customFormat="1" ht="244.5" customHeight="1">
      <c r="B54" s="222">
        <v>26</v>
      </c>
      <c r="C54" s="223" t="s">
        <v>138</v>
      </c>
      <c r="D54" s="223" t="s">
        <v>355</v>
      </c>
      <c r="E54" s="109" t="s">
        <v>275</v>
      </c>
      <c r="F54" s="223" t="s">
        <v>61</v>
      </c>
      <c r="G54" s="112">
        <v>1600000</v>
      </c>
      <c r="J54" s="112">
        <v>1600000</v>
      </c>
      <c r="K54" s="112">
        <f>G54-J54</f>
        <v>0</v>
      </c>
      <c r="L54" s="112">
        <v>1600000</v>
      </c>
      <c r="M54" s="112">
        <f t="shared" si="1"/>
        <v>0</v>
      </c>
      <c r="N54" s="146" t="s">
        <v>296</v>
      </c>
    </row>
    <row r="55" spans="2:119" ht="63.75" customHeight="1" hidden="1">
      <c r="B55" s="186">
        <v>20</v>
      </c>
      <c r="C55" s="187"/>
      <c r="D55" s="188" t="s">
        <v>93</v>
      </c>
      <c r="E55" s="181"/>
      <c r="F55" s="181"/>
      <c r="G55" s="189"/>
      <c r="H55" s="189"/>
      <c r="I55" s="189"/>
      <c r="J55" s="189"/>
      <c r="K55" s="189"/>
      <c r="L55" s="189"/>
      <c r="M55" s="190">
        <f t="shared" si="1"/>
        <v>0</v>
      </c>
      <c r="N55" s="181"/>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row>
    <row r="56" spans="2:119" ht="131.25" customHeight="1">
      <c r="B56" s="222">
        <v>27</v>
      </c>
      <c r="C56" s="234" t="s">
        <v>256</v>
      </c>
      <c r="D56" s="223" t="s">
        <v>364</v>
      </c>
      <c r="E56" s="109" t="s">
        <v>166</v>
      </c>
      <c r="F56" s="223" t="s">
        <v>61</v>
      </c>
      <c r="G56" s="112">
        <v>25720</v>
      </c>
      <c r="H56" s="111"/>
      <c r="I56" s="112"/>
      <c r="J56" s="112">
        <v>25720</v>
      </c>
      <c r="K56" s="112">
        <f aca="true" t="shared" si="4" ref="K56:K64">G56-J56</f>
        <v>0</v>
      </c>
      <c r="L56" s="112">
        <v>24100</v>
      </c>
      <c r="M56" s="112">
        <f t="shared" si="1"/>
        <v>1620</v>
      </c>
      <c r="N56" s="223" t="s">
        <v>241</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row>
    <row r="57" spans="2:119" ht="48" customHeight="1" hidden="1">
      <c r="B57" s="214"/>
      <c r="C57" s="146"/>
      <c r="D57" s="212"/>
      <c r="E57" s="109"/>
      <c r="F57" s="212"/>
      <c r="G57" s="112"/>
      <c r="H57" s="111"/>
      <c r="I57" s="112"/>
      <c r="J57" s="112"/>
      <c r="K57" s="112"/>
      <c r="L57" s="112"/>
      <c r="M57" s="112"/>
      <c r="N57" s="212"/>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row>
    <row r="58" spans="2:119" ht="156" customHeight="1">
      <c r="B58" s="222">
        <v>28</v>
      </c>
      <c r="C58" s="223" t="s">
        <v>118</v>
      </c>
      <c r="D58" s="223" t="s">
        <v>380</v>
      </c>
      <c r="E58" s="235" t="s">
        <v>168</v>
      </c>
      <c r="F58" s="223" t="s">
        <v>61</v>
      </c>
      <c r="G58" s="112">
        <v>1403600</v>
      </c>
      <c r="H58" s="111"/>
      <c r="I58" s="112"/>
      <c r="J58" s="112">
        <v>450000</v>
      </c>
      <c r="K58" s="112">
        <f t="shared" si="4"/>
        <v>953600</v>
      </c>
      <c r="L58" s="112">
        <v>342975</v>
      </c>
      <c r="M58" s="112">
        <f t="shared" si="1"/>
        <v>107025</v>
      </c>
      <c r="N58" s="223" t="s">
        <v>267</v>
      </c>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row>
    <row r="59" spans="2:119" ht="144.75" customHeight="1">
      <c r="B59" s="222">
        <v>29</v>
      </c>
      <c r="C59" s="223" t="s">
        <v>117</v>
      </c>
      <c r="D59" s="223" t="s">
        <v>363</v>
      </c>
      <c r="E59" s="109" t="s">
        <v>169</v>
      </c>
      <c r="F59" s="223" t="s">
        <v>61</v>
      </c>
      <c r="G59" s="112">
        <v>4000000</v>
      </c>
      <c r="H59" s="111"/>
      <c r="I59" s="112"/>
      <c r="J59" s="112">
        <v>2887900</v>
      </c>
      <c r="K59" s="112">
        <f t="shared" si="4"/>
        <v>1112100</v>
      </c>
      <c r="L59" s="112">
        <v>2532020</v>
      </c>
      <c r="M59" s="112">
        <f t="shared" si="1"/>
        <v>355880</v>
      </c>
      <c r="N59" s="61" t="s">
        <v>242</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row>
    <row r="60" spans="2:119" ht="58.5" customHeight="1" hidden="1" thickBot="1">
      <c r="B60" s="91">
        <v>24</v>
      </c>
      <c r="C60" s="191" t="s">
        <v>116</v>
      </c>
      <c r="D60" s="87" t="s">
        <v>93</v>
      </c>
      <c r="E60" s="192"/>
      <c r="F60" s="92"/>
      <c r="G60" s="93"/>
      <c r="H60" s="94"/>
      <c r="I60" s="93"/>
      <c r="J60" s="93"/>
      <c r="K60" s="93">
        <f t="shared" si="4"/>
        <v>0</v>
      </c>
      <c r="L60" s="93"/>
      <c r="M60" s="112">
        <f t="shared" si="1"/>
        <v>0</v>
      </c>
      <c r="N60" s="75"/>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row>
    <row r="61" spans="2:119" ht="114.75" customHeight="1">
      <c r="B61" s="222">
        <v>30</v>
      </c>
      <c r="C61" s="236" t="s">
        <v>200</v>
      </c>
      <c r="D61" s="223" t="s">
        <v>356</v>
      </c>
      <c r="E61" s="109" t="s">
        <v>170</v>
      </c>
      <c r="F61" s="223" t="s">
        <v>61</v>
      </c>
      <c r="G61" s="112">
        <v>370000</v>
      </c>
      <c r="H61" s="111"/>
      <c r="I61" s="112"/>
      <c r="J61" s="112"/>
      <c r="K61" s="112">
        <f>G61-J61</f>
        <v>370000</v>
      </c>
      <c r="L61" s="112"/>
      <c r="M61" s="112">
        <f t="shared" si="1"/>
        <v>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row>
    <row r="62" spans="2:119" ht="156" customHeight="1">
      <c r="B62" s="222">
        <v>31</v>
      </c>
      <c r="C62" s="223" t="s">
        <v>118</v>
      </c>
      <c r="D62" s="223" t="s">
        <v>380</v>
      </c>
      <c r="E62" s="237" t="s">
        <v>215</v>
      </c>
      <c r="F62" s="238" t="s">
        <v>61</v>
      </c>
      <c r="G62" s="190">
        <v>15700000</v>
      </c>
      <c r="H62" s="223"/>
      <c r="I62" s="223"/>
      <c r="J62" s="112">
        <v>13630000</v>
      </c>
      <c r="K62" s="112">
        <f t="shared" si="4"/>
        <v>2070000</v>
      </c>
      <c r="L62" s="112">
        <v>2532738</v>
      </c>
      <c r="M62" s="112">
        <f t="shared" si="1"/>
        <v>11097262</v>
      </c>
      <c r="N62" s="223" t="s">
        <v>268</v>
      </c>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row>
    <row r="63" spans="2:119" ht="132" customHeight="1" hidden="1" thickBot="1">
      <c r="B63" s="92"/>
      <c r="C63" s="90"/>
      <c r="D63" s="87"/>
      <c r="E63" s="192"/>
      <c r="F63" s="92"/>
      <c r="G63" s="93"/>
      <c r="H63" s="76"/>
      <c r="I63" s="76"/>
      <c r="J63" s="76"/>
      <c r="K63" s="93">
        <f t="shared" si="4"/>
        <v>0</v>
      </c>
      <c r="L63" s="93"/>
      <c r="M63" s="112">
        <f t="shared" si="1"/>
        <v>0</v>
      </c>
      <c r="N63" s="75"/>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row>
    <row r="64" spans="2:119" s="81" customFormat="1" ht="160.5" customHeight="1">
      <c r="B64" s="167">
        <v>32</v>
      </c>
      <c r="C64" s="167" t="s">
        <v>140</v>
      </c>
      <c r="D64" s="167" t="s">
        <v>371</v>
      </c>
      <c r="E64" s="218" t="s">
        <v>172</v>
      </c>
      <c r="F64" s="167" t="s">
        <v>61</v>
      </c>
      <c r="G64" s="138">
        <v>640000</v>
      </c>
      <c r="H64" s="138"/>
      <c r="I64" s="138"/>
      <c r="J64" s="138">
        <v>54500</v>
      </c>
      <c r="K64" s="138">
        <f t="shared" si="4"/>
        <v>585500</v>
      </c>
      <c r="L64" s="138"/>
      <c r="M64" s="112">
        <f t="shared" si="1"/>
        <v>54500</v>
      </c>
      <c r="N64" s="239"/>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row>
    <row r="65" spans="2:119" ht="75" customHeight="1" hidden="1" thickBot="1">
      <c r="B65" s="92">
        <v>26</v>
      </c>
      <c r="C65" s="75"/>
      <c r="D65" s="75"/>
      <c r="E65" s="75"/>
      <c r="F65" s="75"/>
      <c r="G65" s="75"/>
      <c r="H65" s="75"/>
      <c r="I65" s="75"/>
      <c r="J65" s="75"/>
      <c r="K65" s="93"/>
      <c r="L65" s="93"/>
      <c r="M65" s="112">
        <f t="shared" si="1"/>
        <v>0</v>
      </c>
      <c r="N65" s="75"/>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row>
    <row r="66" spans="2:119" ht="25.5" customHeight="1" hidden="1">
      <c r="B66" s="75"/>
      <c r="C66" s="75"/>
      <c r="D66" s="75"/>
      <c r="E66" s="75"/>
      <c r="F66" s="75"/>
      <c r="G66" s="76"/>
      <c r="H66" s="76"/>
      <c r="I66" s="76"/>
      <c r="J66" s="76"/>
      <c r="K66" s="76"/>
      <c r="L66" s="76"/>
      <c r="M66" s="112">
        <f t="shared" si="1"/>
        <v>0</v>
      </c>
      <c r="N66" s="75"/>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row>
    <row r="67" spans="2:119" ht="25.5" customHeight="1" hidden="1" thickBot="1">
      <c r="B67" s="75"/>
      <c r="C67" s="75"/>
      <c r="D67" s="75"/>
      <c r="E67" s="75"/>
      <c r="F67" s="75"/>
      <c r="G67" s="76"/>
      <c r="H67" s="76"/>
      <c r="I67" s="76"/>
      <c r="J67" s="76"/>
      <c r="K67" s="76"/>
      <c r="L67" s="76"/>
      <c r="M67" s="112">
        <f t="shared" si="1"/>
        <v>0</v>
      </c>
      <c r="N67" s="75"/>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row>
    <row r="68" spans="2:119" ht="32.25" customHeight="1" hidden="1" thickBot="1">
      <c r="B68" s="91">
        <v>30</v>
      </c>
      <c r="C68" s="75"/>
      <c r="D68" s="75"/>
      <c r="E68" s="75"/>
      <c r="F68" s="75"/>
      <c r="G68" s="76"/>
      <c r="H68" s="76"/>
      <c r="I68" s="76"/>
      <c r="J68" s="76"/>
      <c r="K68" s="76"/>
      <c r="L68" s="76"/>
      <c r="M68" s="112">
        <f t="shared" si="1"/>
        <v>0</v>
      </c>
      <c r="N68" s="75"/>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row>
    <row r="69" spans="2:119" ht="26.25" customHeight="1" hidden="1">
      <c r="B69" s="75"/>
      <c r="C69" s="75"/>
      <c r="D69" s="75"/>
      <c r="E69" s="75"/>
      <c r="F69" s="75"/>
      <c r="G69" s="76"/>
      <c r="H69" s="76"/>
      <c r="I69" s="76"/>
      <c r="J69" s="76"/>
      <c r="K69" s="76"/>
      <c r="L69" s="76"/>
      <c r="M69" s="112">
        <f t="shared" si="1"/>
        <v>0</v>
      </c>
      <c r="N69" s="75"/>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row>
    <row r="70" spans="2:119" ht="30" customHeight="1" hidden="1">
      <c r="B70" s="91"/>
      <c r="C70" s="75"/>
      <c r="D70" s="75"/>
      <c r="E70" s="75"/>
      <c r="F70" s="75"/>
      <c r="G70" s="76"/>
      <c r="H70" s="76"/>
      <c r="I70" s="76"/>
      <c r="J70" s="76"/>
      <c r="K70" s="76"/>
      <c r="L70" s="76"/>
      <c r="M70" s="112">
        <f aca="true" t="shared" si="5" ref="M70:M140">J70-L70</f>
        <v>0</v>
      </c>
      <c r="N70" s="75"/>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row>
    <row r="71" spans="2:119" ht="21" customHeight="1" hidden="1">
      <c r="B71" s="75"/>
      <c r="C71" s="75"/>
      <c r="D71" s="75"/>
      <c r="E71" s="75"/>
      <c r="F71" s="75"/>
      <c r="G71" s="76"/>
      <c r="H71" s="76"/>
      <c r="I71" s="76"/>
      <c r="J71" s="76"/>
      <c r="K71" s="76"/>
      <c r="L71" s="76"/>
      <c r="M71" s="112">
        <f t="shared" si="5"/>
        <v>0</v>
      </c>
      <c r="N71" s="75"/>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row>
    <row r="72" spans="2:119" ht="33.75" customHeight="1" hidden="1" thickBot="1">
      <c r="B72" s="91"/>
      <c r="C72" s="75"/>
      <c r="D72" s="75"/>
      <c r="E72" s="75"/>
      <c r="F72" s="75"/>
      <c r="G72" s="76"/>
      <c r="H72" s="76"/>
      <c r="I72" s="76"/>
      <c r="J72" s="76"/>
      <c r="K72" s="76"/>
      <c r="L72" s="76"/>
      <c r="M72" s="112">
        <f t="shared" si="5"/>
        <v>0</v>
      </c>
      <c r="N72" s="75"/>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row>
    <row r="73" spans="2:119" ht="51" customHeight="1" hidden="1">
      <c r="B73" s="91">
        <v>38</v>
      </c>
      <c r="C73" s="75"/>
      <c r="D73" s="87"/>
      <c r="E73" s="75"/>
      <c r="F73" s="75"/>
      <c r="G73" s="93"/>
      <c r="H73" s="76"/>
      <c r="I73" s="76"/>
      <c r="J73" s="76"/>
      <c r="K73" s="76"/>
      <c r="L73" s="76"/>
      <c r="M73" s="112">
        <f t="shared" si="5"/>
        <v>0</v>
      </c>
      <c r="N73" s="75"/>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row>
    <row r="74" spans="2:119" ht="54.75" customHeight="1" hidden="1">
      <c r="B74" s="91">
        <v>27</v>
      </c>
      <c r="C74" s="87"/>
      <c r="D74" s="87"/>
      <c r="E74" s="92"/>
      <c r="F74" s="92"/>
      <c r="G74" s="93"/>
      <c r="H74" s="76"/>
      <c r="I74" s="76"/>
      <c r="J74" s="89"/>
      <c r="K74" s="93"/>
      <c r="L74" s="93"/>
      <c r="M74" s="112">
        <f t="shared" si="5"/>
        <v>0</v>
      </c>
      <c r="N74" s="75"/>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row>
    <row r="75" spans="2:119" ht="155.25" customHeight="1">
      <c r="B75" s="222">
        <v>33</v>
      </c>
      <c r="C75" s="223" t="s">
        <v>106</v>
      </c>
      <c r="D75" s="223" t="s">
        <v>365</v>
      </c>
      <c r="E75" s="229" t="s">
        <v>173</v>
      </c>
      <c r="F75" s="223" t="s">
        <v>61</v>
      </c>
      <c r="G75" s="112">
        <v>1000000</v>
      </c>
      <c r="H75" s="112"/>
      <c r="I75" s="112"/>
      <c r="J75" s="112"/>
      <c r="K75" s="112">
        <f>G75-J75</f>
        <v>1000000</v>
      </c>
      <c r="L75" s="112"/>
      <c r="M75" s="112">
        <f t="shared" si="5"/>
        <v>0</v>
      </c>
      <c r="N75" s="223"/>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row>
    <row r="76" spans="2:119" ht="88.5" customHeight="1" hidden="1">
      <c r="B76" s="193">
        <v>30</v>
      </c>
      <c r="C76" s="66"/>
      <c r="E76" s="66"/>
      <c r="F76" s="66"/>
      <c r="G76" s="66"/>
      <c r="H76" s="66"/>
      <c r="I76" s="66"/>
      <c r="J76" s="66"/>
      <c r="K76" s="194">
        <f>G28-J28</f>
        <v>0</v>
      </c>
      <c r="L76" s="194"/>
      <c r="M76" s="112">
        <f t="shared" si="5"/>
        <v>0</v>
      </c>
      <c r="N76" s="195"/>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row>
    <row r="77" spans="2:119" ht="144" customHeight="1">
      <c r="B77" s="222">
        <v>34</v>
      </c>
      <c r="C77" s="223" t="s">
        <v>143</v>
      </c>
      <c r="D77" s="223" t="s">
        <v>342</v>
      </c>
      <c r="E77" s="229" t="s">
        <v>167</v>
      </c>
      <c r="F77" s="223" t="s">
        <v>61</v>
      </c>
      <c r="G77" s="112">
        <v>300000</v>
      </c>
      <c r="H77" s="112"/>
      <c r="I77" s="112"/>
      <c r="J77" s="112">
        <v>150000</v>
      </c>
      <c r="K77" s="112">
        <f aca="true" t="shared" si="6" ref="K77:K86">G77-J77</f>
        <v>150000</v>
      </c>
      <c r="L77" s="112"/>
      <c r="M77" s="112">
        <f t="shared" si="5"/>
        <v>150000</v>
      </c>
      <c r="N77" s="223"/>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row>
    <row r="78" spans="2:119" ht="159" customHeight="1">
      <c r="B78" s="222">
        <v>35</v>
      </c>
      <c r="C78" s="146" t="s">
        <v>224</v>
      </c>
      <c r="D78" s="223" t="s">
        <v>381</v>
      </c>
      <c r="E78" s="109" t="s">
        <v>167</v>
      </c>
      <c r="F78" s="223" t="s">
        <v>61</v>
      </c>
      <c r="G78" s="112">
        <v>1505000</v>
      </c>
      <c r="H78" s="111"/>
      <c r="I78" s="112"/>
      <c r="J78" s="112">
        <v>1000000</v>
      </c>
      <c r="K78" s="112">
        <f t="shared" si="6"/>
        <v>505000</v>
      </c>
      <c r="L78" s="112">
        <v>892040</v>
      </c>
      <c r="M78" s="112">
        <f t="shared" si="5"/>
        <v>107960</v>
      </c>
      <c r="N78" s="223" t="s">
        <v>288</v>
      </c>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row>
    <row r="79" spans="2:119" ht="148.5" customHeight="1">
      <c r="B79" s="222">
        <v>36</v>
      </c>
      <c r="C79" s="240" t="s">
        <v>225</v>
      </c>
      <c r="D79" s="223" t="s">
        <v>382</v>
      </c>
      <c r="E79" s="229" t="s">
        <v>167</v>
      </c>
      <c r="F79" s="223" t="s">
        <v>61</v>
      </c>
      <c r="G79" s="138">
        <v>4015000</v>
      </c>
      <c r="H79" s="112"/>
      <c r="I79" s="112"/>
      <c r="J79" s="112">
        <v>2130000</v>
      </c>
      <c r="K79" s="112">
        <f t="shared" si="6"/>
        <v>1885000</v>
      </c>
      <c r="L79" s="112">
        <v>1390826</v>
      </c>
      <c r="M79" s="112">
        <f t="shared" si="5"/>
        <v>739174</v>
      </c>
      <c r="N79" s="223" t="s">
        <v>389</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row>
    <row r="80" spans="2:119" ht="102" customHeight="1">
      <c r="B80" s="280">
        <v>37</v>
      </c>
      <c r="C80" s="281" t="s">
        <v>214</v>
      </c>
      <c r="D80" s="281" t="s">
        <v>370</v>
      </c>
      <c r="E80" s="229" t="s">
        <v>216</v>
      </c>
      <c r="F80" s="283" t="s">
        <v>251</v>
      </c>
      <c r="G80" s="112">
        <v>153672</v>
      </c>
      <c r="H80" s="112"/>
      <c r="I80" s="112"/>
      <c r="J80" s="112">
        <v>6000</v>
      </c>
      <c r="K80" s="112">
        <f t="shared" si="6"/>
        <v>147672</v>
      </c>
      <c r="L80" s="112">
        <v>5528</v>
      </c>
      <c r="M80" s="112">
        <f t="shared" si="5"/>
        <v>472</v>
      </c>
      <c r="N80" s="223" t="s">
        <v>266</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row>
    <row r="81" spans="2:119" s="73" customFormat="1" ht="133.5" customHeight="1">
      <c r="B81" s="282"/>
      <c r="C81" s="282"/>
      <c r="D81" s="282"/>
      <c r="E81" s="241" t="s">
        <v>250</v>
      </c>
      <c r="F81" s="282"/>
      <c r="G81" s="80">
        <v>541118</v>
      </c>
      <c r="H81" s="80"/>
      <c r="I81" s="80"/>
      <c r="J81" s="80">
        <v>532031</v>
      </c>
      <c r="K81" s="112">
        <f t="shared" si="6"/>
        <v>9087</v>
      </c>
      <c r="L81" s="80">
        <v>521706</v>
      </c>
      <c r="M81" s="112">
        <f t="shared" si="5"/>
        <v>10325</v>
      </c>
      <c r="N81" s="242" t="s">
        <v>252</v>
      </c>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row>
    <row r="82" spans="2:119" ht="51.75" customHeight="1">
      <c r="B82" s="282"/>
      <c r="C82" s="282"/>
      <c r="D82" s="282"/>
      <c r="E82" s="229" t="s">
        <v>216</v>
      </c>
      <c r="F82" s="282"/>
      <c r="G82" s="112">
        <v>4904</v>
      </c>
      <c r="H82" s="112"/>
      <c r="I82" s="112"/>
      <c r="J82" s="112"/>
      <c r="K82" s="112">
        <f t="shared" si="6"/>
        <v>4904</v>
      </c>
      <c r="L82" s="112"/>
      <c r="M82" s="112">
        <f t="shared" si="5"/>
        <v>0</v>
      </c>
      <c r="N82" s="238"/>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row>
    <row r="83" spans="2:119" s="73" customFormat="1" ht="54" customHeight="1">
      <c r="B83" s="279"/>
      <c r="C83" s="279"/>
      <c r="D83" s="279"/>
      <c r="E83" s="241" t="s">
        <v>250</v>
      </c>
      <c r="F83" s="279"/>
      <c r="G83" s="80">
        <v>3270</v>
      </c>
      <c r="H83" s="80"/>
      <c r="I83" s="80"/>
      <c r="J83" s="80"/>
      <c r="K83" s="112">
        <f t="shared" si="6"/>
        <v>3270</v>
      </c>
      <c r="L83" s="80"/>
      <c r="M83" s="112">
        <f t="shared" si="5"/>
        <v>0</v>
      </c>
      <c r="N83" s="74"/>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row>
    <row r="84" spans="2:119" s="73" customFormat="1" ht="153.75" customHeight="1">
      <c r="B84" s="222">
        <v>38</v>
      </c>
      <c r="C84" s="240" t="s">
        <v>186</v>
      </c>
      <c r="D84" s="223" t="s">
        <v>376</v>
      </c>
      <c r="E84" s="109" t="s">
        <v>171</v>
      </c>
      <c r="F84" s="223" t="s">
        <v>61</v>
      </c>
      <c r="G84" s="112">
        <v>236500</v>
      </c>
      <c r="H84" s="111"/>
      <c r="I84" s="112"/>
      <c r="J84" s="112">
        <v>109400</v>
      </c>
      <c r="K84" s="112">
        <f t="shared" si="6"/>
        <v>127100</v>
      </c>
      <c r="L84" s="112">
        <v>100000</v>
      </c>
      <c r="M84" s="112">
        <f t="shared" si="5"/>
        <v>9400</v>
      </c>
      <c r="N84" s="243" t="s">
        <v>340</v>
      </c>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row>
    <row r="85" spans="2:119" ht="126" customHeight="1">
      <c r="B85" s="222">
        <v>39</v>
      </c>
      <c r="C85" s="223" t="s">
        <v>67</v>
      </c>
      <c r="D85" s="223" t="s">
        <v>354</v>
      </c>
      <c r="E85" s="109" t="s">
        <v>165</v>
      </c>
      <c r="F85" s="223" t="s">
        <v>61</v>
      </c>
      <c r="G85" s="112">
        <v>50000</v>
      </c>
      <c r="H85" s="111"/>
      <c r="I85" s="112"/>
      <c r="J85" s="112"/>
      <c r="K85" s="112">
        <f>G85-J85</f>
        <v>50000</v>
      </c>
      <c r="L85" s="112"/>
      <c r="M85" s="112">
        <f>J85-L85</f>
        <v>0</v>
      </c>
      <c r="N85" s="223"/>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row>
    <row r="86" spans="2:119" ht="55.5" customHeight="1">
      <c r="B86" s="224"/>
      <c r="C86" s="113" t="s">
        <v>86</v>
      </c>
      <c r="D86" s="105" t="s">
        <v>195</v>
      </c>
      <c r="E86" s="105" t="s">
        <v>195</v>
      </c>
      <c r="F86" s="105" t="s">
        <v>195</v>
      </c>
      <c r="G86" s="103">
        <f>SUM(G4:G85)-G11-G12-G13-G14-G15-G16-G17</f>
        <v>136250209</v>
      </c>
      <c r="H86" s="104"/>
      <c r="I86" s="103">
        <f>SUM(I10:I69)</f>
        <v>0</v>
      </c>
      <c r="J86" s="103">
        <f>SUM(J4:J85)-J11-J12-J13-J14-J15-J16-J17-J81</f>
        <v>85831870</v>
      </c>
      <c r="K86" s="103">
        <f t="shared" si="6"/>
        <v>50418339</v>
      </c>
      <c r="L86" s="103">
        <f>SUM(L4:L85)-L11-L12-L13-L14-L15-L16-L17-L81</f>
        <v>51221742</v>
      </c>
      <c r="M86" s="103">
        <f t="shared" si="5"/>
        <v>34610128</v>
      </c>
      <c r="N86" s="105" t="s">
        <v>195</v>
      </c>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row>
    <row r="87" spans="2:119" ht="51" customHeight="1">
      <c r="B87" s="264" t="s">
        <v>62</v>
      </c>
      <c r="C87" s="264"/>
      <c r="D87" s="264"/>
      <c r="E87" s="264"/>
      <c r="F87" s="264"/>
      <c r="G87" s="264"/>
      <c r="H87" s="265"/>
      <c r="I87" s="265"/>
      <c r="J87" s="265"/>
      <c r="K87" s="265"/>
      <c r="L87" s="131"/>
      <c r="M87" s="131"/>
      <c r="N87" s="61"/>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row>
    <row r="88" spans="2:119" ht="128.25" customHeight="1">
      <c r="B88" s="222">
        <v>1</v>
      </c>
      <c r="C88" s="223" t="s">
        <v>124</v>
      </c>
      <c r="D88" s="223" t="s">
        <v>372</v>
      </c>
      <c r="E88" s="109" t="s">
        <v>148</v>
      </c>
      <c r="F88" s="110" t="s">
        <v>62</v>
      </c>
      <c r="G88" s="112">
        <v>130000</v>
      </c>
      <c r="H88" s="111"/>
      <c r="I88" s="112"/>
      <c r="J88" s="112">
        <v>79900</v>
      </c>
      <c r="K88" s="112">
        <f>G88-J88</f>
        <v>50100</v>
      </c>
      <c r="L88" s="112">
        <v>43364</v>
      </c>
      <c r="M88" s="112">
        <f t="shared" si="5"/>
        <v>36536</v>
      </c>
      <c r="N88" s="223" t="s">
        <v>389</v>
      </c>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row>
    <row r="89" spans="2:119" s="68" customFormat="1" ht="84" customHeight="1">
      <c r="B89" s="272">
        <v>2</v>
      </c>
      <c r="C89" s="274" t="s">
        <v>203</v>
      </c>
      <c r="D89" s="261" t="s">
        <v>336</v>
      </c>
      <c r="E89" s="96" t="s">
        <v>201</v>
      </c>
      <c r="F89" s="107" t="s">
        <v>62</v>
      </c>
      <c r="G89" s="108">
        <f>G90+G91+G92+G93+G94+G95+G96+G97+G98+G99+G100+G101+G102</f>
        <v>24741500</v>
      </c>
      <c r="H89" s="98"/>
      <c r="I89" s="99"/>
      <c r="J89" s="108">
        <f>J90+J91+J92+J93+J94+J95+J96+J97+J98+J99+J100+J101+J102</f>
        <v>8659590</v>
      </c>
      <c r="K89" s="99">
        <f>G89-J89</f>
        <v>16081910</v>
      </c>
      <c r="L89" s="99">
        <f>L90+L91+L92+L93+L94+L95+L96+L97+L98+L99+L100+L101+L102</f>
        <v>6657991</v>
      </c>
      <c r="M89" s="133">
        <f t="shared" si="5"/>
        <v>2001599</v>
      </c>
      <c r="N89" s="97">
        <v>7581570</v>
      </c>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row>
    <row r="90" spans="2:119" s="68" customFormat="1" ht="53.25" customHeight="1">
      <c r="B90" s="272"/>
      <c r="C90" s="274"/>
      <c r="D90" s="261"/>
      <c r="E90" s="228" t="s">
        <v>213</v>
      </c>
      <c r="F90" s="242" t="s">
        <v>62</v>
      </c>
      <c r="G90" s="244">
        <v>40000</v>
      </c>
      <c r="H90" s="104"/>
      <c r="I90" s="103"/>
      <c r="J90" s="245">
        <v>16300</v>
      </c>
      <c r="K90" s="80">
        <f aca="true" t="shared" si="7" ref="K90:K102">G90-J90</f>
        <v>23700</v>
      </c>
      <c r="L90" s="80">
        <v>6528</v>
      </c>
      <c r="M90" s="112">
        <f t="shared" si="5"/>
        <v>9772</v>
      </c>
      <c r="N90" s="223" t="s">
        <v>390</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row>
    <row r="91" spans="2:119" s="73" customFormat="1" ht="194.25" customHeight="1">
      <c r="B91" s="273"/>
      <c r="C91" s="274"/>
      <c r="D91" s="260"/>
      <c r="E91" s="228" t="s">
        <v>175</v>
      </c>
      <c r="F91" s="242" t="s">
        <v>62</v>
      </c>
      <c r="G91" s="80">
        <v>3943600</v>
      </c>
      <c r="H91" s="101"/>
      <c r="I91" s="80"/>
      <c r="J91" s="80">
        <v>743818</v>
      </c>
      <c r="K91" s="80">
        <f t="shared" si="7"/>
        <v>3199782</v>
      </c>
      <c r="L91" s="80">
        <v>565784</v>
      </c>
      <c r="M91" s="112">
        <f t="shared" si="5"/>
        <v>178034</v>
      </c>
      <c r="N91" s="74" t="s">
        <v>323</v>
      </c>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row>
    <row r="92" spans="2:119" s="73" customFormat="1" ht="174.75" customHeight="1">
      <c r="B92" s="273"/>
      <c r="C92" s="274"/>
      <c r="D92" s="260"/>
      <c r="E92" s="228" t="s">
        <v>176</v>
      </c>
      <c r="F92" s="242" t="s">
        <v>62</v>
      </c>
      <c r="G92" s="80">
        <v>16759800</v>
      </c>
      <c r="H92" s="101"/>
      <c r="I92" s="80"/>
      <c r="J92" s="80">
        <v>6186977</v>
      </c>
      <c r="K92" s="80">
        <f t="shared" si="7"/>
        <v>10572823</v>
      </c>
      <c r="L92" s="80">
        <v>4958867</v>
      </c>
      <c r="M92" s="112">
        <f t="shared" si="5"/>
        <v>1228110</v>
      </c>
      <c r="N92" s="74" t="s">
        <v>280</v>
      </c>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row>
    <row r="93" spans="2:119" s="73" customFormat="1" ht="89.25" customHeight="1">
      <c r="B93" s="273"/>
      <c r="C93" s="274"/>
      <c r="D93" s="260"/>
      <c r="E93" s="228" t="s">
        <v>177</v>
      </c>
      <c r="F93" s="242" t="s">
        <v>62</v>
      </c>
      <c r="G93" s="80">
        <v>778700</v>
      </c>
      <c r="H93" s="101"/>
      <c r="I93" s="80"/>
      <c r="J93" s="80">
        <v>145000</v>
      </c>
      <c r="K93" s="80">
        <f t="shared" si="7"/>
        <v>633700</v>
      </c>
      <c r="L93" s="80">
        <v>143860</v>
      </c>
      <c r="M93" s="112">
        <f t="shared" si="5"/>
        <v>1140</v>
      </c>
      <c r="N93" s="74" t="s">
        <v>324</v>
      </c>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row>
    <row r="94" spans="2:119" s="73" customFormat="1" ht="144.75" customHeight="1">
      <c r="B94" s="273"/>
      <c r="C94" s="274"/>
      <c r="D94" s="260"/>
      <c r="E94" s="228" t="s">
        <v>178</v>
      </c>
      <c r="F94" s="242" t="s">
        <v>62</v>
      </c>
      <c r="G94" s="80">
        <v>1273300</v>
      </c>
      <c r="H94" s="101"/>
      <c r="I94" s="80"/>
      <c r="J94" s="80">
        <v>458408</v>
      </c>
      <c r="K94" s="80">
        <f t="shared" si="7"/>
        <v>814892</v>
      </c>
      <c r="L94" s="80">
        <v>456540</v>
      </c>
      <c r="M94" s="112">
        <f t="shared" si="5"/>
        <v>1868</v>
      </c>
      <c r="N94" s="74" t="s">
        <v>253</v>
      </c>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row>
    <row r="95" spans="2:119" s="73" customFormat="1" ht="88.5" customHeight="1">
      <c r="B95" s="273"/>
      <c r="C95" s="274"/>
      <c r="D95" s="260"/>
      <c r="E95" s="228" t="s">
        <v>206</v>
      </c>
      <c r="F95" s="242" t="s">
        <v>62</v>
      </c>
      <c r="G95" s="80">
        <v>18100</v>
      </c>
      <c r="H95" s="101"/>
      <c r="I95" s="80"/>
      <c r="J95" s="80">
        <v>14480</v>
      </c>
      <c r="K95" s="80">
        <f t="shared" si="7"/>
        <v>3620</v>
      </c>
      <c r="L95" s="80">
        <v>12670</v>
      </c>
      <c r="M95" s="112">
        <v>7240</v>
      </c>
      <c r="N95" s="74" t="s">
        <v>254</v>
      </c>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row>
    <row r="96" spans="2:119" s="73" customFormat="1" ht="136.5" customHeight="1">
      <c r="B96" s="273"/>
      <c r="C96" s="274"/>
      <c r="D96" s="260"/>
      <c r="E96" s="228" t="s">
        <v>179</v>
      </c>
      <c r="F96" s="242" t="s">
        <v>62</v>
      </c>
      <c r="G96" s="80">
        <v>372000</v>
      </c>
      <c r="H96" s="101"/>
      <c r="I96" s="80"/>
      <c r="J96" s="80">
        <v>69450</v>
      </c>
      <c r="K96" s="80">
        <f t="shared" si="7"/>
        <v>302550</v>
      </c>
      <c r="L96" s="80">
        <v>64824</v>
      </c>
      <c r="M96" s="112">
        <f>J96-L96</f>
        <v>4626</v>
      </c>
      <c r="N96" s="74" t="s">
        <v>265</v>
      </c>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row>
    <row r="97" spans="2:119" s="73" customFormat="1" ht="89.25" customHeight="1">
      <c r="B97" s="273"/>
      <c r="C97" s="274"/>
      <c r="D97" s="260"/>
      <c r="E97" s="228" t="s">
        <v>180</v>
      </c>
      <c r="F97" s="242" t="s">
        <v>62</v>
      </c>
      <c r="G97" s="80">
        <v>170500</v>
      </c>
      <c r="H97" s="101"/>
      <c r="I97" s="80"/>
      <c r="J97" s="80">
        <v>41050</v>
      </c>
      <c r="K97" s="80">
        <f t="shared" si="7"/>
        <v>129450</v>
      </c>
      <c r="L97" s="80">
        <v>34335</v>
      </c>
      <c r="M97" s="112">
        <f t="shared" si="5"/>
        <v>6715</v>
      </c>
      <c r="N97" s="74" t="s">
        <v>255</v>
      </c>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row>
    <row r="98" spans="2:119" s="73" customFormat="1" ht="42" customHeight="1">
      <c r="B98" s="273"/>
      <c r="C98" s="274"/>
      <c r="D98" s="260"/>
      <c r="E98" s="228" t="s">
        <v>207</v>
      </c>
      <c r="F98" s="242" t="s">
        <v>62</v>
      </c>
      <c r="G98" s="80">
        <v>180000</v>
      </c>
      <c r="H98" s="101"/>
      <c r="I98" s="80"/>
      <c r="J98" s="80"/>
      <c r="K98" s="80">
        <f t="shared" si="7"/>
        <v>180000</v>
      </c>
      <c r="L98" s="80"/>
      <c r="M98" s="112">
        <f t="shared" si="5"/>
        <v>0</v>
      </c>
      <c r="N98" s="74"/>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row>
    <row r="99" spans="2:119" s="73" customFormat="1" ht="38.25" customHeight="1" hidden="1">
      <c r="B99" s="273"/>
      <c r="C99" s="274"/>
      <c r="D99" s="260"/>
      <c r="E99" s="228" t="s">
        <v>212</v>
      </c>
      <c r="F99" s="242" t="s">
        <v>62</v>
      </c>
      <c r="G99" s="80"/>
      <c r="H99" s="101"/>
      <c r="I99" s="80"/>
      <c r="J99" s="80"/>
      <c r="K99" s="80">
        <f t="shared" si="7"/>
        <v>0</v>
      </c>
      <c r="L99" s="80"/>
      <c r="M99" s="112">
        <f t="shared" si="5"/>
        <v>0</v>
      </c>
      <c r="N99" s="74"/>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row>
    <row r="100" spans="2:119" s="73" customFormat="1" ht="216.75" customHeight="1">
      <c r="B100" s="273"/>
      <c r="C100" s="274"/>
      <c r="D100" s="260"/>
      <c r="E100" s="228" t="s">
        <v>181</v>
      </c>
      <c r="F100" s="242" t="s">
        <v>62</v>
      </c>
      <c r="G100" s="80">
        <v>455500</v>
      </c>
      <c r="H100" s="101"/>
      <c r="I100" s="80"/>
      <c r="J100" s="80">
        <v>434107</v>
      </c>
      <c r="K100" s="80">
        <f t="shared" si="7"/>
        <v>21393</v>
      </c>
      <c r="L100" s="80">
        <v>414583</v>
      </c>
      <c r="M100" s="112">
        <f t="shared" si="5"/>
        <v>19524</v>
      </c>
      <c r="N100" s="74" t="s">
        <v>281</v>
      </c>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row>
    <row r="101" spans="2:119" s="73" customFormat="1" ht="79.5" customHeight="1">
      <c r="B101" s="273"/>
      <c r="C101" s="274"/>
      <c r="D101" s="260"/>
      <c r="E101" s="228" t="s">
        <v>208</v>
      </c>
      <c r="F101" s="242" t="s">
        <v>62</v>
      </c>
      <c r="G101" s="80">
        <v>550000</v>
      </c>
      <c r="H101" s="101"/>
      <c r="I101" s="80"/>
      <c r="J101" s="80">
        <v>550000</v>
      </c>
      <c r="K101" s="80">
        <f t="shared" si="7"/>
        <v>0</v>
      </c>
      <c r="L101" s="80"/>
      <c r="M101" s="112">
        <f t="shared" si="5"/>
        <v>550000</v>
      </c>
      <c r="N101" s="74"/>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row>
    <row r="102" spans="1:119" s="61" customFormat="1" ht="46.5" customHeight="1">
      <c r="A102" s="69"/>
      <c r="B102" s="273"/>
      <c r="C102" s="274"/>
      <c r="D102" s="260"/>
      <c r="E102" s="109" t="s">
        <v>150</v>
      </c>
      <c r="F102" s="110" t="s">
        <v>62</v>
      </c>
      <c r="G102" s="112">
        <v>200000</v>
      </c>
      <c r="H102" s="111"/>
      <c r="I102" s="112"/>
      <c r="J102" s="112"/>
      <c r="K102" s="112">
        <f t="shared" si="7"/>
        <v>200000</v>
      </c>
      <c r="L102" s="112"/>
      <c r="M102" s="112">
        <f t="shared" si="5"/>
        <v>0</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3"/>
      <c r="BX102" s="223"/>
      <c r="BY102" s="223"/>
      <c r="BZ102" s="223"/>
      <c r="CA102" s="223"/>
      <c r="CB102" s="223"/>
      <c r="CC102" s="223"/>
      <c r="CD102" s="223"/>
      <c r="CE102" s="223"/>
      <c r="CF102" s="223"/>
      <c r="CG102" s="223"/>
      <c r="CH102" s="223"/>
      <c r="CI102" s="223"/>
      <c r="CJ102" s="223"/>
      <c r="CK102" s="223"/>
      <c r="CL102" s="223"/>
      <c r="CM102" s="223"/>
      <c r="CN102" s="223"/>
      <c r="CO102" s="223"/>
      <c r="CP102" s="223"/>
      <c r="CQ102" s="223"/>
      <c r="CR102" s="223"/>
      <c r="CS102" s="223"/>
      <c r="CT102" s="223"/>
      <c r="CU102" s="223"/>
      <c r="CV102" s="223"/>
      <c r="CW102" s="223"/>
      <c r="CX102" s="223"/>
      <c r="CY102" s="223"/>
      <c r="CZ102" s="223"/>
      <c r="DA102" s="223"/>
      <c r="DB102" s="223"/>
      <c r="DC102" s="223"/>
      <c r="DD102" s="223"/>
      <c r="DE102" s="223"/>
      <c r="DF102" s="223"/>
      <c r="DG102" s="223"/>
      <c r="DH102" s="223"/>
      <c r="DI102" s="223"/>
      <c r="DJ102" s="223"/>
      <c r="DK102" s="223"/>
      <c r="DL102" s="223"/>
      <c r="DM102" s="223"/>
      <c r="DN102" s="223"/>
      <c r="DO102" s="223"/>
    </row>
    <row r="103" spans="2:119" ht="97.5" customHeight="1">
      <c r="B103" s="280">
        <v>3</v>
      </c>
      <c r="C103" s="278" t="s">
        <v>202</v>
      </c>
      <c r="D103" s="281" t="s">
        <v>333</v>
      </c>
      <c r="E103" s="109" t="s">
        <v>72</v>
      </c>
      <c r="F103" s="110" t="s">
        <v>62</v>
      </c>
      <c r="G103" s="112">
        <v>610000</v>
      </c>
      <c r="H103" s="111"/>
      <c r="I103" s="112"/>
      <c r="J103" s="112">
        <v>355350</v>
      </c>
      <c r="K103" s="112">
        <f>G103-J103</f>
        <v>254650</v>
      </c>
      <c r="L103" s="112">
        <v>348124</v>
      </c>
      <c r="M103" s="112">
        <f t="shared" si="5"/>
        <v>7226</v>
      </c>
      <c r="N103" s="223" t="s">
        <v>325</v>
      </c>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row>
    <row r="104" spans="1:119" s="61" customFormat="1" ht="97.5" customHeight="1">
      <c r="A104" s="69"/>
      <c r="B104" s="279"/>
      <c r="C104" s="279"/>
      <c r="D104" s="279"/>
      <c r="E104" s="109" t="s">
        <v>149</v>
      </c>
      <c r="F104" s="110" t="s">
        <v>62</v>
      </c>
      <c r="G104" s="112">
        <v>1260000</v>
      </c>
      <c r="H104" s="111"/>
      <c r="I104" s="112"/>
      <c r="J104" s="112">
        <v>25000</v>
      </c>
      <c r="K104" s="112">
        <f>G104-J104</f>
        <v>1235000</v>
      </c>
      <c r="L104" s="112">
        <v>11472</v>
      </c>
      <c r="M104" s="112">
        <f>J104-L104</f>
        <v>13528</v>
      </c>
      <c r="N104" s="223" t="s">
        <v>326</v>
      </c>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3"/>
      <c r="CD104" s="223"/>
      <c r="CE104" s="223"/>
      <c r="CF104" s="223"/>
      <c r="CG104" s="223"/>
      <c r="CH104" s="223"/>
      <c r="CI104" s="223"/>
      <c r="CJ104" s="223"/>
      <c r="CK104" s="223"/>
      <c r="CL104" s="223"/>
      <c r="CM104" s="223"/>
      <c r="CN104" s="223"/>
      <c r="CO104" s="223"/>
      <c r="CP104" s="223"/>
      <c r="CQ104" s="223"/>
      <c r="CR104" s="223"/>
      <c r="CS104" s="223"/>
      <c r="CT104" s="223"/>
      <c r="CU104" s="223"/>
      <c r="CV104" s="223"/>
      <c r="CW104" s="223"/>
      <c r="CX104" s="223"/>
      <c r="CY104" s="223"/>
      <c r="CZ104" s="223"/>
      <c r="DA104" s="223"/>
      <c r="DB104" s="223"/>
      <c r="DC104" s="223"/>
      <c r="DD104" s="223"/>
      <c r="DE104" s="223"/>
      <c r="DF104" s="223"/>
      <c r="DG104" s="223"/>
      <c r="DH104" s="223"/>
      <c r="DI104" s="223"/>
      <c r="DJ104" s="223"/>
      <c r="DK104" s="223"/>
      <c r="DL104" s="223"/>
      <c r="DM104" s="223"/>
      <c r="DN104" s="223"/>
      <c r="DO104" s="223"/>
    </row>
    <row r="105" spans="2:119" ht="117.75" customHeight="1">
      <c r="B105" s="222">
        <v>5</v>
      </c>
      <c r="C105" s="223" t="s">
        <v>87</v>
      </c>
      <c r="D105" s="223" t="s">
        <v>335</v>
      </c>
      <c r="E105" s="109" t="s">
        <v>148</v>
      </c>
      <c r="F105" s="110" t="s">
        <v>62</v>
      </c>
      <c r="G105" s="112">
        <v>31000</v>
      </c>
      <c r="H105" s="111"/>
      <c r="I105" s="112"/>
      <c r="J105" s="112">
        <v>10000</v>
      </c>
      <c r="K105" s="112">
        <f>G105-J105</f>
        <v>21000</v>
      </c>
      <c r="L105" s="112"/>
      <c r="M105" s="112">
        <f t="shared" si="5"/>
        <v>10000</v>
      </c>
      <c r="N105" s="223"/>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row>
    <row r="106" spans="2:119" s="68" customFormat="1" ht="89.25" customHeight="1" hidden="1" thickBot="1">
      <c r="B106" s="268">
        <v>7</v>
      </c>
      <c r="C106" s="269" t="s">
        <v>88</v>
      </c>
      <c r="D106" s="274" t="s">
        <v>174</v>
      </c>
      <c r="E106" s="126" t="s">
        <v>182</v>
      </c>
      <c r="F106" s="84" t="s">
        <v>62</v>
      </c>
      <c r="G106" s="103">
        <f>G107+G108+G109+G110+G111+G113+G112</f>
        <v>0</v>
      </c>
      <c r="H106" s="104"/>
      <c r="I106" s="103"/>
      <c r="J106" s="103">
        <f>J107+J108+J109+J110+J111+J113+J112</f>
        <v>0</v>
      </c>
      <c r="K106" s="103">
        <f>G106-J106</f>
        <v>0</v>
      </c>
      <c r="L106" s="103"/>
      <c r="M106" s="112">
        <f t="shared" si="5"/>
        <v>0</v>
      </c>
      <c r="N106" s="137" t="s">
        <v>195</v>
      </c>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row>
    <row r="107" spans="2:119" ht="29.25" customHeight="1" hidden="1" thickBot="1">
      <c r="B107" s="260"/>
      <c r="C107" s="260"/>
      <c r="D107" s="260"/>
      <c r="E107" s="109" t="s">
        <v>175</v>
      </c>
      <c r="F107" s="110" t="s">
        <v>62</v>
      </c>
      <c r="G107" s="112"/>
      <c r="H107" s="111"/>
      <c r="I107" s="112"/>
      <c r="J107" s="112"/>
      <c r="K107" s="112">
        <f aca="true" t="shared" si="8" ref="K107:K112">G107-J107</f>
        <v>0</v>
      </c>
      <c r="L107" s="112"/>
      <c r="M107" s="112">
        <f t="shared" si="5"/>
        <v>0</v>
      </c>
      <c r="N107" s="136"/>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row>
    <row r="108" spans="2:119" ht="25.5" customHeight="1" hidden="1" thickBot="1">
      <c r="B108" s="260"/>
      <c r="C108" s="260"/>
      <c r="D108" s="260"/>
      <c r="E108" s="109" t="s">
        <v>176</v>
      </c>
      <c r="F108" s="110" t="s">
        <v>62</v>
      </c>
      <c r="G108" s="112"/>
      <c r="H108" s="111"/>
      <c r="I108" s="112"/>
      <c r="J108" s="112"/>
      <c r="K108" s="112">
        <f t="shared" si="8"/>
        <v>0</v>
      </c>
      <c r="L108" s="112"/>
      <c r="M108" s="112">
        <f t="shared" si="5"/>
        <v>0</v>
      </c>
      <c r="N108" s="136"/>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row>
    <row r="109" spans="2:119" ht="36.75" customHeight="1" hidden="1" thickBot="1">
      <c r="B109" s="260"/>
      <c r="C109" s="260"/>
      <c r="D109" s="260"/>
      <c r="E109" s="109" t="s">
        <v>177</v>
      </c>
      <c r="F109" s="110" t="s">
        <v>62</v>
      </c>
      <c r="G109" s="112"/>
      <c r="H109" s="111"/>
      <c r="I109" s="112"/>
      <c r="J109" s="112"/>
      <c r="K109" s="112">
        <f t="shared" si="8"/>
        <v>0</v>
      </c>
      <c r="L109" s="112"/>
      <c r="M109" s="112">
        <f t="shared" si="5"/>
        <v>0</v>
      </c>
      <c r="N109" s="136"/>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row>
    <row r="110" spans="2:119" ht="45.75" customHeight="1" hidden="1" thickBot="1">
      <c r="B110" s="260"/>
      <c r="C110" s="260"/>
      <c r="D110" s="260"/>
      <c r="E110" s="109" t="s">
        <v>178</v>
      </c>
      <c r="F110" s="110" t="s">
        <v>62</v>
      </c>
      <c r="G110" s="112"/>
      <c r="H110" s="111"/>
      <c r="I110" s="112"/>
      <c r="J110" s="112"/>
      <c r="K110" s="112">
        <f t="shared" si="8"/>
        <v>0</v>
      </c>
      <c r="L110" s="112"/>
      <c r="M110" s="112">
        <f t="shared" si="5"/>
        <v>0</v>
      </c>
      <c r="N110" s="136"/>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row>
    <row r="111" spans="2:119" ht="59.25" customHeight="1" hidden="1" thickBot="1">
      <c r="B111" s="260"/>
      <c r="C111" s="260"/>
      <c r="D111" s="260"/>
      <c r="E111" s="109" t="s">
        <v>179</v>
      </c>
      <c r="F111" s="110" t="s">
        <v>62</v>
      </c>
      <c r="G111" s="112"/>
      <c r="H111" s="111"/>
      <c r="I111" s="112"/>
      <c r="J111" s="112"/>
      <c r="K111" s="112">
        <f t="shared" si="8"/>
        <v>0</v>
      </c>
      <c r="L111" s="112"/>
      <c r="M111" s="112">
        <f t="shared" si="5"/>
        <v>0</v>
      </c>
      <c r="N111" s="136"/>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row>
    <row r="112" spans="2:119" ht="51.75" customHeight="1" hidden="1" thickBot="1">
      <c r="B112" s="260"/>
      <c r="C112" s="260"/>
      <c r="D112" s="260"/>
      <c r="E112" s="109" t="s">
        <v>181</v>
      </c>
      <c r="F112" s="110" t="s">
        <v>62</v>
      </c>
      <c r="G112" s="112"/>
      <c r="H112" s="111"/>
      <c r="I112" s="112"/>
      <c r="J112" s="112"/>
      <c r="K112" s="112">
        <f t="shared" si="8"/>
        <v>0</v>
      </c>
      <c r="L112" s="112"/>
      <c r="M112" s="112">
        <f t="shared" si="5"/>
        <v>0</v>
      </c>
      <c r="N112" s="136"/>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row>
    <row r="113" spans="2:119" ht="48" customHeight="1" hidden="1" thickBot="1">
      <c r="B113" s="260"/>
      <c r="C113" s="260"/>
      <c r="D113" s="260"/>
      <c r="E113" s="127" t="s">
        <v>180</v>
      </c>
      <c r="F113" s="110" t="s">
        <v>62</v>
      </c>
      <c r="G113" s="112"/>
      <c r="H113" s="111"/>
      <c r="I113" s="112"/>
      <c r="J113" s="112"/>
      <c r="K113" s="112">
        <f>G113-J113</f>
        <v>0</v>
      </c>
      <c r="L113" s="112"/>
      <c r="M113" s="112">
        <f t="shared" si="5"/>
        <v>0</v>
      </c>
      <c r="N113" s="115"/>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row>
    <row r="114" spans="2:119" s="81" customFormat="1" ht="153" customHeight="1">
      <c r="B114" s="167">
        <v>6</v>
      </c>
      <c r="C114" s="223" t="s">
        <v>118</v>
      </c>
      <c r="D114" s="223" t="s">
        <v>380</v>
      </c>
      <c r="E114" s="246" t="s">
        <v>211</v>
      </c>
      <c r="F114" s="247" t="s">
        <v>62</v>
      </c>
      <c r="G114" s="138">
        <v>500000</v>
      </c>
      <c r="H114" s="139"/>
      <c r="I114" s="138"/>
      <c r="J114" s="138">
        <v>500000</v>
      </c>
      <c r="K114" s="138">
        <f>G114-J114</f>
        <v>0</v>
      </c>
      <c r="L114" s="138">
        <v>480261</v>
      </c>
      <c r="M114" s="112">
        <f t="shared" si="5"/>
        <v>19739</v>
      </c>
      <c r="N114" s="248" t="s">
        <v>389</v>
      </c>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6"/>
      <c r="DD114" s="196"/>
      <c r="DE114" s="196"/>
      <c r="DF114" s="196"/>
      <c r="DG114" s="196"/>
      <c r="DH114" s="196"/>
      <c r="DI114" s="196"/>
      <c r="DJ114" s="196"/>
      <c r="DK114" s="196"/>
      <c r="DL114" s="196"/>
      <c r="DM114" s="196"/>
      <c r="DN114" s="196"/>
      <c r="DO114" s="196"/>
    </row>
    <row r="115" spans="2:119" ht="39.75" customHeight="1">
      <c r="B115" s="61"/>
      <c r="C115" s="102" t="s">
        <v>86</v>
      </c>
      <c r="D115" s="102"/>
      <c r="E115" s="105" t="s">
        <v>195</v>
      </c>
      <c r="F115" s="105" t="s">
        <v>195</v>
      </c>
      <c r="G115" s="103">
        <f>G88+G89+G103+G104+G105+G106+G114</f>
        <v>27272500</v>
      </c>
      <c r="H115" s="104"/>
      <c r="I115" s="103">
        <f>SUM(I88:I113)</f>
        <v>0</v>
      </c>
      <c r="J115" s="125">
        <f>J88+J89+J103+J104+J105+J106+J114</f>
        <v>9629840</v>
      </c>
      <c r="K115" s="103">
        <f>G115-J115</f>
        <v>17642660</v>
      </c>
      <c r="L115" s="125">
        <f>L88+L89+L103+L104+L105+L106+L114</f>
        <v>7541212</v>
      </c>
      <c r="M115" s="103">
        <f t="shared" si="5"/>
        <v>2088628</v>
      </c>
      <c r="N115" s="106" t="s">
        <v>195</v>
      </c>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row>
    <row r="116" spans="2:119" ht="54.75" customHeight="1">
      <c r="B116" s="264" t="s">
        <v>63</v>
      </c>
      <c r="C116" s="264"/>
      <c r="D116" s="264"/>
      <c r="E116" s="264"/>
      <c r="F116" s="264"/>
      <c r="G116" s="264"/>
      <c r="H116" s="265"/>
      <c r="I116" s="265"/>
      <c r="J116" s="265"/>
      <c r="K116" s="265"/>
      <c r="L116" s="143"/>
      <c r="M116" s="143"/>
      <c r="N116" s="75"/>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row>
    <row r="117" spans="2:119" s="144" customFormat="1" ht="96.75" customHeight="1">
      <c r="B117" s="95">
        <v>1</v>
      </c>
      <c r="C117" s="128" t="s">
        <v>187</v>
      </c>
      <c r="D117" s="261" t="s">
        <v>341</v>
      </c>
      <c r="E117" s="96" t="s">
        <v>108</v>
      </c>
      <c r="F117" s="97" t="s">
        <v>64</v>
      </c>
      <c r="G117" s="99">
        <f>SUM(G118:G133)</f>
        <v>7549850</v>
      </c>
      <c r="H117" s="98"/>
      <c r="I117" s="99"/>
      <c r="J117" s="99">
        <f>SUM(J118:J133)</f>
        <v>3562830</v>
      </c>
      <c r="K117" s="99">
        <f aca="true" t="shared" si="9" ref="K117:K136">G117-J117</f>
        <v>3987020</v>
      </c>
      <c r="L117" s="99">
        <f>SUM(L118:L135)</f>
        <v>3145138</v>
      </c>
      <c r="M117" s="133">
        <f t="shared" si="5"/>
        <v>417692</v>
      </c>
      <c r="N117" s="100" t="s">
        <v>195</v>
      </c>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145"/>
    </row>
    <row r="118" spans="2:119" s="73" customFormat="1" ht="163.5" customHeight="1">
      <c r="B118" s="197" t="s">
        <v>125</v>
      </c>
      <c r="C118" s="74" t="s">
        <v>188</v>
      </c>
      <c r="D118" s="260"/>
      <c r="E118" s="228" t="s">
        <v>80</v>
      </c>
      <c r="F118" s="74" t="s">
        <v>64</v>
      </c>
      <c r="G118" s="80">
        <v>350000</v>
      </c>
      <c r="H118" s="101"/>
      <c r="I118" s="80"/>
      <c r="J118" s="80">
        <v>247330</v>
      </c>
      <c r="K118" s="80">
        <f t="shared" si="9"/>
        <v>102670</v>
      </c>
      <c r="L118" s="80">
        <v>225603</v>
      </c>
      <c r="M118" s="112">
        <f t="shared" si="5"/>
        <v>21727</v>
      </c>
      <c r="N118" s="249" t="s">
        <v>231</v>
      </c>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row>
    <row r="119" spans="2:119" s="73" customFormat="1" ht="168" customHeight="1">
      <c r="B119" s="197" t="s">
        <v>126</v>
      </c>
      <c r="C119" s="198" t="s">
        <v>258</v>
      </c>
      <c r="D119" s="260"/>
      <c r="E119" s="228" t="s">
        <v>80</v>
      </c>
      <c r="F119" s="74" t="s">
        <v>64</v>
      </c>
      <c r="G119" s="80">
        <v>450000</v>
      </c>
      <c r="H119" s="101"/>
      <c r="I119" s="80"/>
      <c r="J119" s="80">
        <v>285300</v>
      </c>
      <c r="K119" s="80">
        <f t="shared" si="9"/>
        <v>164700</v>
      </c>
      <c r="L119" s="80">
        <v>251200</v>
      </c>
      <c r="M119" s="112">
        <f t="shared" si="5"/>
        <v>34100</v>
      </c>
      <c r="N119" s="249" t="s">
        <v>232</v>
      </c>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row>
    <row r="120" spans="2:119" s="73" customFormat="1" ht="182.25" customHeight="1">
      <c r="B120" s="197" t="s">
        <v>127</v>
      </c>
      <c r="C120" s="74" t="s">
        <v>111</v>
      </c>
      <c r="D120" s="260"/>
      <c r="E120" s="228" t="s">
        <v>77</v>
      </c>
      <c r="F120" s="74" t="s">
        <v>64</v>
      </c>
      <c r="G120" s="80">
        <v>150000</v>
      </c>
      <c r="H120" s="101"/>
      <c r="I120" s="80"/>
      <c r="J120" s="80">
        <v>121200</v>
      </c>
      <c r="K120" s="80">
        <f t="shared" si="9"/>
        <v>28800</v>
      </c>
      <c r="L120" s="80">
        <v>110099</v>
      </c>
      <c r="M120" s="112">
        <f t="shared" si="5"/>
        <v>11101</v>
      </c>
      <c r="N120" s="249" t="s">
        <v>384</v>
      </c>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row>
    <row r="121" spans="2:119" s="73" customFormat="1" ht="129" customHeight="1">
      <c r="B121" s="197" t="s">
        <v>128</v>
      </c>
      <c r="C121" s="199" t="s">
        <v>115</v>
      </c>
      <c r="D121" s="260"/>
      <c r="E121" s="228" t="s">
        <v>74</v>
      </c>
      <c r="F121" s="74" t="s">
        <v>64</v>
      </c>
      <c r="G121" s="80">
        <v>20000</v>
      </c>
      <c r="H121" s="101"/>
      <c r="I121" s="80"/>
      <c r="J121" s="80">
        <v>12000</v>
      </c>
      <c r="K121" s="80">
        <f t="shared" si="9"/>
        <v>8000</v>
      </c>
      <c r="L121" s="80"/>
      <c r="M121" s="112">
        <f t="shared" si="5"/>
        <v>12000</v>
      </c>
      <c r="N121" s="23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row>
    <row r="122" spans="2:119" s="73" customFormat="1" ht="154.5" customHeight="1">
      <c r="B122" s="197" t="s">
        <v>129</v>
      </c>
      <c r="C122" s="199" t="s">
        <v>189</v>
      </c>
      <c r="D122" s="260"/>
      <c r="E122" s="228" t="s">
        <v>76</v>
      </c>
      <c r="F122" s="74" t="s">
        <v>64</v>
      </c>
      <c r="G122" s="80">
        <v>50000</v>
      </c>
      <c r="H122" s="101"/>
      <c r="I122" s="80"/>
      <c r="J122" s="80">
        <v>14000</v>
      </c>
      <c r="K122" s="80">
        <f t="shared" si="9"/>
        <v>36000</v>
      </c>
      <c r="L122" s="80">
        <v>5039</v>
      </c>
      <c r="M122" s="112">
        <f t="shared" si="5"/>
        <v>8961</v>
      </c>
      <c r="N122" s="250" t="s">
        <v>271</v>
      </c>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c r="CZ122" s="200"/>
      <c r="DA122" s="200"/>
      <c r="DB122" s="200"/>
      <c r="DC122" s="200"/>
      <c r="DD122" s="200"/>
      <c r="DE122" s="200"/>
      <c r="DF122" s="200"/>
      <c r="DG122" s="200"/>
      <c r="DH122" s="200"/>
      <c r="DI122" s="200"/>
      <c r="DJ122" s="200"/>
      <c r="DK122" s="200"/>
      <c r="DL122" s="200"/>
      <c r="DM122" s="200"/>
      <c r="DN122" s="200"/>
      <c r="DO122" s="200"/>
    </row>
    <row r="123" spans="1:119" s="169" customFormat="1" ht="119.25" customHeight="1">
      <c r="A123" s="168"/>
      <c r="B123" s="197" t="s">
        <v>130</v>
      </c>
      <c r="C123" s="74" t="s">
        <v>190</v>
      </c>
      <c r="D123" s="260"/>
      <c r="E123" s="228" t="s">
        <v>75</v>
      </c>
      <c r="F123" s="74" t="s">
        <v>64</v>
      </c>
      <c r="G123" s="80">
        <v>150000</v>
      </c>
      <c r="H123" s="101"/>
      <c r="I123" s="80"/>
      <c r="J123" s="80">
        <v>140000</v>
      </c>
      <c r="K123" s="80">
        <f t="shared" si="9"/>
        <v>10000</v>
      </c>
      <c r="L123" s="80">
        <v>57778</v>
      </c>
      <c r="M123" s="112">
        <f t="shared" si="5"/>
        <v>82222</v>
      </c>
      <c r="N123" s="249" t="s">
        <v>243</v>
      </c>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row>
    <row r="124" spans="2:119" s="73" customFormat="1" ht="198" customHeight="1">
      <c r="B124" s="197" t="s">
        <v>131</v>
      </c>
      <c r="C124" s="74" t="s">
        <v>289</v>
      </c>
      <c r="D124" s="260"/>
      <c r="E124" s="228" t="s">
        <v>79</v>
      </c>
      <c r="F124" s="74" t="s">
        <v>64</v>
      </c>
      <c r="G124" s="80">
        <v>1260000</v>
      </c>
      <c r="H124" s="101"/>
      <c r="I124" s="80"/>
      <c r="J124" s="80">
        <v>1030000</v>
      </c>
      <c r="K124" s="80">
        <f t="shared" si="9"/>
        <v>230000</v>
      </c>
      <c r="L124" s="80">
        <v>903439</v>
      </c>
      <c r="M124" s="112">
        <f t="shared" si="5"/>
        <v>126561</v>
      </c>
      <c r="N124" s="251" t="s">
        <v>233</v>
      </c>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row>
    <row r="125" spans="1:119" s="73" customFormat="1" ht="189.75" customHeight="1">
      <c r="A125" s="73" t="s">
        <v>96</v>
      </c>
      <c r="B125" s="197" t="s">
        <v>132</v>
      </c>
      <c r="C125" s="74" t="s">
        <v>290</v>
      </c>
      <c r="D125" s="260"/>
      <c r="E125" s="228" t="s">
        <v>80</v>
      </c>
      <c r="F125" s="74" t="s">
        <v>64</v>
      </c>
      <c r="G125" s="80">
        <v>450000</v>
      </c>
      <c r="H125" s="101"/>
      <c r="I125" s="80"/>
      <c r="J125" s="80">
        <v>362000</v>
      </c>
      <c r="K125" s="80">
        <f t="shared" si="9"/>
        <v>88000</v>
      </c>
      <c r="L125" s="80">
        <v>342000</v>
      </c>
      <c r="M125" s="112">
        <f t="shared" si="5"/>
        <v>20000</v>
      </c>
      <c r="N125" s="249" t="s">
        <v>273</v>
      </c>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row>
    <row r="126" spans="2:119" s="73" customFormat="1" ht="115.5" customHeight="1">
      <c r="B126" s="197" t="s">
        <v>133</v>
      </c>
      <c r="C126" s="74" t="s">
        <v>113</v>
      </c>
      <c r="D126" s="260"/>
      <c r="E126" s="228" t="s">
        <v>80</v>
      </c>
      <c r="F126" s="74" t="s">
        <v>64</v>
      </c>
      <c r="G126" s="80">
        <v>38500</v>
      </c>
      <c r="H126" s="101"/>
      <c r="I126" s="80"/>
      <c r="J126" s="80">
        <v>28000</v>
      </c>
      <c r="K126" s="80">
        <f t="shared" si="9"/>
        <v>10500</v>
      </c>
      <c r="L126" s="80">
        <v>19000</v>
      </c>
      <c r="M126" s="112">
        <f t="shared" si="5"/>
        <v>9000</v>
      </c>
      <c r="N126" s="167" t="s">
        <v>244</v>
      </c>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1"/>
      <c r="DJ126" s="201"/>
      <c r="DK126" s="201"/>
      <c r="DL126" s="201"/>
      <c r="DM126" s="201"/>
      <c r="DN126" s="201"/>
      <c r="DO126" s="201"/>
    </row>
    <row r="127" spans="2:119" s="73" customFormat="1" ht="174.75" customHeight="1">
      <c r="B127" s="197" t="s">
        <v>134</v>
      </c>
      <c r="C127" s="74" t="s">
        <v>139</v>
      </c>
      <c r="D127" s="260"/>
      <c r="E127" s="228" t="s">
        <v>80</v>
      </c>
      <c r="F127" s="74" t="s">
        <v>64</v>
      </c>
      <c r="G127" s="80">
        <v>800000</v>
      </c>
      <c r="H127" s="101"/>
      <c r="I127" s="80"/>
      <c r="J127" s="80">
        <v>50000</v>
      </c>
      <c r="K127" s="80">
        <f t="shared" si="9"/>
        <v>750000</v>
      </c>
      <c r="L127" s="80">
        <v>2268</v>
      </c>
      <c r="M127" s="112">
        <f t="shared" si="5"/>
        <v>47732</v>
      </c>
      <c r="N127" s="167" t="s">
        <v>276</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row>
    <row r="128" spans="2:119" s="73" customFormat="1" ht="130.5" customHeight="1">
      <c r="B128" s="197" t="s">
        <v>135</v>
      </c>
      <c r="C128" s="202" t="s">
        <v>110</v>
      </c>
      <c r="D128" s="260"/>
      <c r="E128" s="228" t="s">
        <v>80</v>
      </c>
      <c r="F128" s="74" t="s">
        <v>64</v>
      </c>
      <c r="G128" s="80">
        <v>193450</v>
      </c>
      <c r="H128" s="101"/>
      <c r="I128" s="80"/>
      <c r="J128" s="80"/>
      <c r="K128" s="80">
        <f t="shared" si="9"/>
        <v>193450</v>
      </c>
      <c r="L128" s="80"/>
      <c r="M128" s="112">
        <f t="shared" si="5"/>
        <v>0</v>
      </c>
      <c r="N128" s="252"/>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c r="CD128" s="201"/>
      <c r="CE128" s="201"/>
      <c r="CF128" s="201"/>
      <c r="CG128" s="201"/>
      <c r="CH128" s="201"/>
      <c r="CI128" s="201"/>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201"/>
      <c r="DO128" s="201"/>
    </row>
    <row r="129" spans="2:119" s="73" customFormat="1" ht="94.5" customHeight="1">
      <c r="B129" s="197" t="s">
        <v>136</v>
      </c>
      <c r="C129" s="202" t="s">
        <v>114</v>
      </c>
      <c r="D129" s="260"/>
      <c r="E129" s="228" t="s">
        <v>78</v>
      </c>
      <c r="F129" s="74" t="s">
        <v>64</v>
      </c>
      <c r="G129" s="80">
        <v>7900</v>
      </c>
      <c r="H129" s="101"/>
      <c r="I129" s="80"/>
      <c r="J129" s="80">
        <v>3000</v>
      </c>
      <c r="K129" s="80">
        <f t="shared" si="9"/>
        <v>4900</v>
      </c>
      <c r="L129" s="80"/>
      <c r="M129" s="112">
        <f t="shared" si="5"/>
        <v>3000</v>
      </c>
      <c r="N129" s="252"/>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1"/>
      <c r="DJ129" s="201"/>
      <c r="DK129" s="201"/>
      <c r="DL129" s="201"/>
      <c r="DM129" s="201"/>
      <c r="DN129" s="201"/>
      <c r="DO129" s="201"/>
    </row>
    <row r="130" spans="2:119" s="73" customFormat="1" ht="110.25" customHeight="1">
      <c r="B130" s="197" t="s">
        <v>137</v>
      </c>
      <c r="C130" s="203" t="s">
        <v>112</v>
      </c>
      <c r="D130" s="260"/>
      <c r="E130" s="228" t="s">
        <v>80</v>
      </c>
      <c r="F130" s="74" t="s">
        <v>64</v>
      </c>
      <c r="G130" s="80">
        <v>60000</v>
      </c>
      <c r="H130" s="101"/>
      <c r="I130" s="80"/>
      <c r="J130" s="80">
        <v>10000</v>
      </c>
      <c r="K130" s="80">
        <f t="shared" si="9"/>
        <v>50000</v>
      </c>
      <c r="L130" s="80">
        <v>537</v>
      </c>
      <c r="M130" s="112">
        <f t="shared" si="5"/>
        <v>9463</v>
      </c>
      <c r="N130" s="167" t="s">
        <v>320</v>
      </c>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row>
    <row r="131" spans="2:119" s="73" customFormat="1" ht="153.75" customHeight="1">
      <c r="B131" s="197" t="s">
        <v>221</v>
      </c>
      <c r="C131" s="203" t="s">
        <v>291</v>
      </c>
      <c r="D131" s="260"/>
      <c r="E131" s="228" t="s">
        <v>220</v>
      </c>
      <c r="F131" s="74" t="s">
        <v>64</v>
      </c>
      <c r="G131" s="80">
        <v>300000</v>
      </c>
      <c r="H131" s="101"/>
      <c r="I131" s="80"/>
      <c r="J131" s="80">
        <v>250000</v>
      </c>
      <c r="K131" s="80">
        <f t="shared" si="9"/>
        <v>50000</v>
      </c>
      <c r="L131" s="80">
        <v>221665</v>
      </c>
      <c r="M131" s="112">
        <f t="shared" si="5"/>
        <v>28335</v>
      </c>
      <c r="N131" s="167" t="s">
        <v>272</v>
      </c>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row>
    <row r="132" spans="2:119" s="73" customFormat="1" ht="264.75" customHeight="1">
      <c r="B132" s="197" t="s">
        <v>222</v>
      </c>
      <c r="C132" s="203" t="s">
        <v>264</v>
      </c>
      <c r="D132" s="260"/>
      <c r="E132" s="228" t="s">
        <v>234</v>
      </c>
      <c r="F132" s="74" t="s">
        <v>64</v>
      </c>
      <c r="G132" s="80">
        <v>3150000</v>
      </c>
      <c r="H132" s="101"/>
      <c r="I132" s="80"/>
      <c r="J132" s="112">
        <v>1000000</v>
      </c>
      <c r="K132" s="80">
        <f t="shared" si="9"/>
        <v>2150000</v>
      </c>
      <c r="L132" s="112">
        <v>1000000</v>
      </c>
      <c r="M132" s="112">
        <f t="shared" si="5"/>
        <v>0</v>
      </c>
      <c r="N132" s="167" t="s">
        <v>292</v>
      </c>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row>
    <row r="133" spans="1:119" s="205" customFormat="1" ht="96.75" customHeight="1">
      <c r="A133" s="57"/>
      <c r="B133" s="197" t="s">
        <v>270</v>
      </c>
      <c r="C133" s="198" t="s">
        <v>226</v>
      </c>
      <c r="D133" s="260"/>
      <c r="E133" s="109" t="s">
        <v>73</v>
      </c>
      <c r="F133" s="223" t="s">
        <v>64</v>
      </c>
      <c r="G133" s="112">
        <v>120000</v>
      </c>
      <c r="H133" s="111"/>
      <c r="I133" s="112"/>
      <c r="J133" s="112">
        <v>10000</v>
      </c>
      <c r="K133" s="112">
        <f t="shared" si="9"/>
        <v>110000</v>
      </c>
      <c r="L133" s="112">
        <v>6510</v>
      </c>
      <c r="M133" s="112">
        <f t="shared" si="5"/>
        <v>3490</v>
      </c>
      <c r="N133" s="167" t="s">
        <v>297</v>
      </c>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row>
    <row r="134" spans="1:119" s="205" customFormat="1" ht="76.5" customHeight="1">
      <c r="A134" s="57"/>
      <c r="B134" s="281">
        <v>3</v>
      </c>
      <c r="C134" s="284" t="s">
        <v>214</v>
      </c>
      <c r="D134" s="281" t="s">
        <v>370</v>
      </c>
      <c r="E134" s="278" t="s">
        <v>327</v>
      </c>
      <c r="F134" s="223" t="s">
        <v>64</v>
      </c>
      <c r="G134" s="112">
        <v>4904</v>
      </c>
      <c r="H134" s="111"/>
      <c r="I134" s="112"/>
      <c r="J134" s="112"/>
      <c r="K134" s="112">
        <f t="shared" si="9"/>
        <v>4904</v>
      </c>
      <c r="L134" s="112"/>
      <c r="M134" s="112">
        <f t="shared" si="5"/>
        <v>0</v>
      </c>
      <c r="N134" s="87"/>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row>
    <row r="135" spans="1:119" s="61" customFormat="1" ht="82.5" customHeight="1">
      <c r="A135" s="69"/>
      <c r="B135" s="279"/>
      <c r="C135" s="279"/>
      <c r="D135" s="279"/>
      <c r="E135" s="279"/>
      <c r="F135" s="241" t="s">
        <v>250</v>
      </c>
      <c r="G135" s="112">
        <v>3270</v>
      </c>
      <c r="H135" s="111"/>
      <c r="I135" s="112"/>
      <c r="J135" s="112"/>
      <c r="K135" s="112">
        <f t="shared" si="9"/>
        <v>3270</v>
      </c>
      <c r="L135" s="112"/>
      <c r="M135" s="112">
        <f t="shared" si="5"/>
        <v>0</v>
      </c>
      <c r="N135" s="87"/>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row>
    <row r="136" spans="2:119" ht="43.5" customHeight="1">
      <c r="B136" s="224"/>
      <c r="C136" s="102" t="s">
        <v>86</v>
      </c>
      <c r="D136" s="102"/>
      <c r="E136" s="206" t="s">
        <v>195</v>
      </c>
      <c r="F136" s="206" t="s">
        <v>195</v>
      </c>
      <c r="G136" s="103">
        <f>G134+G117</f>
        <v>7554754</v>
      </c>
      <c r="H136" s="103">
        <f>H135+H134+H117</f>
        <v>0</v>
      </c>
      <c r="I136" s="103">
        <f>I135+I134+I117</f>
        <v>0</v>
      </c>
      <c r="J136" s="103">
        <f>J135+J134+J117</f>
        <v>3562830</v>
      </c>
      <c r="K136" s="103">
        <f t="shared" si="9"/>
        <v>3991924</v>
      </c>
      <c r="L136" s="103">
        <f>L135+L134+L117</f>
        <v>3145138</v>
      </c>
      <c r="M136" s="103">
        <f t="shared" si="5"/>
        <v>417692</v>
      </c>
      <c r="N136" s="114" t="s">
        <v>195</v>
      </c>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row>
    <row r="137" spans="2:119" ht="49.5" customHeight="1">
      <c r="B137" s="264" t="s">
        <v>191</v>
      </c>
      <c r="C137" s="264"/>
      <c r="D137" s="264"/>
      <c r="E137" s="264"/>
      <c r="F137" s="264"/>
      <c r="G137" s="264"/>
      <c r="H137" s="265"/>
      <c r="I137" s="265"/>
      <c r="J137" s="265"/>
      <c r="K137" s="265"/>
      <c r="L137" s="265"/>
      <c r="M137" s="265"/>
      <c r="N137" s="265"/>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row>
    <row r="138" spans="2:119" ht="168.75" customHeight="1">
      <c r="B138" s="222">
        <v>1</v>
      </c>
      <c r="C138" s="223" t="s">
        <v>245</v>
      </c>
      <c r="D138" s="223" t="s">
        <v>364</v>
      </c>
      <c r="E138" s="109" t="s">
        <v>81</v>
      </c>
      <c r="F138" s="110" t="s">
        <v>191</v>
      </c>
      <c r="G138" s="112">
        <v>384280</v>
      </c>
      <c r="H138" s="111"/>
      <c r="I138" s="112"/>
      <c r="J138" s="112">
        <v>250000</v>
      </c>
      <c r="K138" s="112">
        <f aca="true" t="shared" si="10" ref="K138:K167">G138-J138</f>
        <v>134280</v>
      </c>
      <c r="L138" s="112">
        <v>123720</v>
      </c>
      <c r="M138" s="112">
        <f t="shared" si="5"/>
        <v>126280</v>
      </c>
      <c r="N138" s="223" t="s">
        <v>246</v>
      </c>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row>
    <row r="139" spans="2:119" s="161" customFormat="1" ht="100.5" customHeight="1">
      <c r="B139" s="162">
        <v>2</v>
      </c>
      <c r="C139" s="163" t="s">
        <v>227</v>
      </c>
      <c r="D139" s="275" t="s">
        <v>338</v>
      </c>
      <c r="E139" s="96" t="s">
        <v>197</v>
      </c>
      <c r="F139" s="164" t="s">
        <v>191</v>
      </c>
      <c r="G139" s="152">
        <f>G140+G141+G142</f>
        <v>250000</v>
      </c>
      <c r="H139" s="152">
        <f>H140+H141+H142</f>
        <v>0</v>
      </c>
      <c r="I139" s="152">
        <f>I140+I141+I142</f>
        <v>0</v>
      </c>
      <c r="J139" s="152">
        <f>J140+J141+J142</f>
        <v>250000</v>
      </c>
      <c r="K139" s="152">
        <f t="shared" si="10"/>
        <v>0</v>
      </c>
      <c r="L139" s="152">
        <f>L140+L141+L142</f>
        <v>86146</v>
      </c>
      <c r="M139" s="99">
        <f aca="true" t="shared" si="11" ref="M139:M167">J139-L139</f>
        <v>163854</v>
      </c>
      <c r="N139" s="166" t="s">
        <v>195</v>
      </c>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row>
    <row r="140" spans="2:119" s="81" customFormat="1" ht="243.75" customHeight="1">
      <c r="B140" s="207" t="s">
        <v>125</v>
      </c>
      <c r="C140" s="208" t="s">
        <v>310</v>
      </c>
      <c r="D140" s="276"/>
      <c r="E140" s="253" t="s">
        <v>84</v>
      </c>
      <c r="F140" s="251" t="s">
        <v>191</v>
      </c>
      <c r="G140" s="138">
        <v>20000</v>
      </c>
      <c r="H140" s="139"/>
      <c r="I140" s="138"/>
      <c r="J140" s="138">
        <v>20000</v>
      </c>
      <c r="K140" s="112">
        <f t="shared" si="10"/>
        <v>0</v>
      </c>
      <c r="L140" s="138">
        <v>11124</v>
      </c>
      <c r="M140" s="112">
        <f t="shared" si="5"/>
        <v>8876</v>
      </c>
      <c r="N140" s="167" t="s">
        <v>298</v>
      </c>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row>
    <row r="141" spans="2:119" s="81" customFormat="1" ht="168" customHeight="1">
      <c r="B141" s="207" t="s">
        <v>126</v>
      </c>
      <c r="C141" s="208" t="s">
        <v>310</v>
      </c>
      <c r="D141" s="276"/>
      <c r="E141" s="228" t="s">
        <v>193</v>
      </c>
      <c r="F141" s="254" t="s">
        <v>191</v>
      </c>
      <c r="G141" s="138">
        <v>30000</v>
      </c>
      <c r="H141" s="139"/>
      <c r="I141" s="138"/>
      <c r="J141" s="138">
        <v>30000</v>
      </c>
      <c r="K141" s="112">
        <f t="shared" si="10"/>
        <v>0</v>
      </c>
      <c r="L141" s="138">
        <v>9600</v>
      </c>
      <c r="M141" s="112">
        <f>J141-L141</f>
        <v>20400</v>
      </c>
      <c r="N141" s="167" t="s">
        <v>299</v>
      </c>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row>
    <row r="142" spans="2:119" s="81" customFormat="1" ht="145.5" customHeight="1">
      <c r="B142" s="207" t="s">
        <v>127</v>
      </c>
      <c r="C142" s="208" t="s">
        <v>310</v>
      </c>
      <c r="D142" s="277"/>
      <c r="E142" s="228" t="s">
        <v>194</v>
      </c>
      <c r="F142" s="254" t="s">
        <v>191</v>
      </c>
      <c r="G142" s="138">
        <v>200000</v>
      </c>
      <c r="H142" s="139"/>
      <c r="I142" s="138"/>
      <c r="J142" s="138">
        <v>200000</v>
      </c>
      <c r="K142" s="112">
        <f t="shared" si="10"/>
        <v>0</v>
      </c>
      <c r="L142" s="138">
        <v>65422</v>
      </c>
      <c r="M142" s="112">
        <f>J142-L142</f>
        <v>134578</v>
      </c>
      <c r="N142" s="167" t="s">
        <v>299</v>
      </c>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row>
    <row r="143" spans="2:119" ht="119.25" customHeight="1">
      <c r="B143" s="222">
        <v>3</v>
      </c>
      <c r="C143" s="219" t="s">
        <v>123</v>
      </c>
      <c r="D143" s="223" t="s">
        <v>339</v>
      </c>
      <c r="E143" s="109" t="s">
        <v>81</v>
      </c>
      <c r="F143" s="110" t="s">
        <v>191</v>
      </c>
      <c r="G143" s="112">
        <v>60000</v>
      </c>
      <c r="H143" s="111"/>
      <c r="I143" s="112"/>
      <c r="J143" s="112">
        <v>55000</v>
      </c>
      <c r="K143" s="112">
        <f t="shared" si="10"/>
        <v>5000</v>
      </c>
      <c r="L143" s="112"/>
      <c r="M143" s="112">
        <f t="shared" si="11"/>
        <v>55000</v>
      </c>
      <c r="N143" s="223"/>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row>
    <row r="144" spans="2:119" s="68" customFormat="1" ht="103.5" customHeight="1">
      <c r="B144" s="95">
        <v>4</v>
      </c>
      <c r="C144" s="129" t="s">
        <v>192</v>
      </c>
      <c r="D144" s="261" t="s">
        <v>337</v>
      </c>
      <c r="E144" s="96" t="s">
        <v>197</v>
      </c>
      <c r="F144" s="107" t="s">
        <v>191</v>
      </c>
      <c r="G144" s="99">
        <f>G145+G146+G147+G148</f>
        <v>20204100</v>
      </c>
      <c r="H144" s="98"/>
      <c r="I144" s="99"/>
      <c r="J144" s="99">
        <f>J145+J146+J147+J148</f>
        <v>1312999</v>
      </c>
      <c r="K144" s="99">
        <f t="shared" si="10"/>
        <v>18891101</v>
      </c>
      <c r="L144" s="99">
        <f>L145+L146+L147+L148</f>
        <v>394885</v>
      </c>
      <c r="M144" s="133">
        <f t="shared" si="11"/>
        <v>918114</v>
      </c>
      <c r="N144" s="122" t="s">
        <v>195</v>
      </c>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row>
    <row r="145" spans="2:119" s="73" customFormat="1" ht="190.5" customHeight="1">
      <c r="B145" s="197" t="s">
        <v>125</v>
      </c>
      <c r="C145" s="209" t="s">
        <v>144</v>
      </c>
      <c r="D145" s="260"/>
      <c r="E145" s="228" t="s">
        <v>193</v>
      </c>
      <c r="F145" s="254" t="s">
        <v>191</v>
      </c>
      <c r="G145" s="80">
        <v>5112300</v>
      </c>
      <c r="H145" s="101"/>
      <c r="I145" s="80"/>
      <c r="J145" s="80">
        <v>235990</v>
      </c>
      <c r="K145" s="80">
        <f t="shared" si="10"/>
        <v>4876310</v>
      </c>
      <c r="L145" s="80">
        <v>140472</v>
      </c>
      <c r="M145" s="112">
        <f t="shared" si="11"/>
        <v>95518</v>
      </c>
      <c r="N145" s="110" t="s">
        <v>305</v>
      </c>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row>
    <row r="146" spans="2:119" s="73" customFormat="1" ht="196.5" customHeight="1">
      <c r="B146" s="197" t="s">
        <v>126</v>
      </c>
      <c r="C146" s="210" t="s">
        <v>145</v>
      </c>
      <c r="D146" s="260"/>
      <c r="E146" s="228" t="s">
        <v>194</v>
      </c>
      <c r="F146" s="254" t="s">
        <v>191</v>
      </c>
      <c r="G146" s="80">
        <v>10110200</v>
      </c>
      <c r="H146" s="101"/>
      <c r="I146" s="80"/>
      <c r="J146" s="80">
        <v>1018400</v>
      </c>
      <c r="K146" s="80">
        <f t="shared" si="10"/>
        <v>9091800</v>
      </c>
      <c r="L146" s="80">
        <v>217138</v>
      </c>
      <c r="M146" s="112">
        <f t="shared" si="11"/>
        <v>801262</v>
      </c>
      <c r="N146" s="110" t="s">
        <v>306</v>
      </c>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row>
    <row r="147" spans="2:119" s="73" customFormat="1" ht="196.5" customHeight="1">
      <c r="B147" s="197" t="s">
        <v>127</v>
      </c>
      <c r="C147" s="209" t="s">
        <v>146</v>
      </c>
      <c r="D147" s="260"/>
      <c r="E147" s="228" t="s">
        <v>196</v>
      </c>
      <c r="F147" s="254" t="s">
        <v>191</v>
      </c>
      <c r="G147" s="80">
        <v>3249300</v>
      </c>
      <c r="H147" s="101"/>
      <c r="I147" s="80"/>
      <c r="J147" s="80">
        <v>42999</v>
      </c>
      <c r="K147" s="80">
        <f t="shared" si="10"/>
        <v>3206301</v>
      </c>
      <c r="L147" s="80">
        <v>23370</v>
      </c>
      <c r="M147" s="112">
        <f t="shared" si="11"/>
        <v>19629</v>
      </c>
      <c r="N147" s="110" t="s">
        <v>306</v>
      </c>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row>
    <row r="148" spans="2:119" s="73" customFormat="1" ht="217.5" customHeight="1">
      <c r="B148" s="197" t="s">
        <v>128</v>
      </c>
      <c r="C148" s="209" t="s">
        <v>147</v>
      </c>
      <c r="D148" s="260"/>
      <c r="E148" s="228" t="s">
        <v>84</v>
      </c>
      <c r="F148" s="254" t="s">
        <v>191</v>
      </c>
      <c r="G148" s="80">
        <v>1732300</v>
      </c>
      <c r="H148" s="101"/>
      <c r="I148" s="80"/>
      <c r="J148" s="80">
        <v>15610</v>
      </c>
      <c r="K148" s="80">
        <f t="shared" si="10"/>
        <v>1716690</v>
      </c>
      <c r="L148" s="80">
        <v>13905</v>
      </c>
      <c r="M148" s="112">
        <f t="shared" si="11"/>
        <v>1705</v>
      </c>
      <c r="N148" s="110" t="s">
        <v>306</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row>
    <row r="149" spans="1:119" s="61" customFormat="1" ht="96.75" customHeight="1" hidden="1" thickBot="1">
      <c r="A149" s="69"/>
      <c r="B149" s="77">
        <v>5</v>
      </c>
      <c r="C149" s="115" t="s">
        <v>124</v>
      </c>
      <c r="D149" s="116" t="s">
        <v>95</v>
      </c>
      <c r="E149" s="117" t="s">
        <v>105</v>
      </c>
      <c r="F149" s="118" t="s">
        <v>65</v>
      </c>
      <c r="G149" s="142"/>
      <c r="H149" s="78"/>
      <c r="I149" s="79"/>
      <c r="J149" s="119"/>
      <c r="K149" s="120">
        <f t="shared" si="10"/>
        <v>0</v>
      </c>
      <c r="L149" s="79"/>
      <c r="M149" s="112">
        <f t="shared" si="11"/>
        <v>0</v>
      </c>
      <c r="N149" s="121"/>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row>
    <row r="150" spans="2:119" s="70" customFormat="1" ht="41.25" customHeight="1">
      <c r="B150" s="270" t="s">
        <v>86</v>
      </c>
      <c r="C150" s="271"/>
      <c r="D150" s="271"/>
      <c r="E150" s="123" t="s">
        <v>195</v>
      </c>
      <c r="F150" s="123" t="s">
        <v>195</v>
      </c>
      <c r="G150" s="124">
        <f>G138+G139+G143+G144</f>
        <v>20898380</v>
      </c>
      <c r="H150" s="124">
        <f>H138+H139+H143+H144</f>
        <v>0</v>
      </c>
      <c r="I150" s="124">
        <f>I138+I139+I143+I144</f>
        <v>0</v>
      </c>
      <c r="J150" s="124">
        <f>J138+J139+J143+J144</f>
        <v>1867999</v>
      </c>
      <c r="K150" s="124">
        <f t="shared" si="10"/>
        <v>19030381</v>
      </c>
      <c r="L150" s="124">
        <f>L138+L139+L143+L144</f>
        <v>604751</v>
      </c>
      <c r="M150" s="103">
        <f t="shared" si="11"/>
        <v>1263248</v>
      </c>
      <c r="N150" s="123" t="s">
        <v>195</v>
      </c>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row>
    <row r="151" spans="2:119" ht="44.25" customHeight="1">
      <c r="B151" s="264" t="s">
        <v>198</v>
      </c>
      <c r="C151" s="266"/>
      <c r="D151" s="266"/>
      <c r="E151" s="266"/>
      <c r="F151" s="266"/>
      <c r="G151" s="266"/>
      <c r="H151" s="267"/>
      <c r="I151" s="267"/>
      <c r="J151" s="267"/>
      <c r="K151" s="267"/>
      <c r="L151" s="141"/>
      <c r="M151" s="141"/>
      <c r="N151" s="61"/>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row>
    <row r="152" spans="2:119" s="81" customFormat="1" ht="285" customHeight="1">
      <c r="B152" s="207">
        <v>1</v>
      </c>
      <c r="C152" s="220" t="s">
        <v>219</v>
      </c>
      <c r="D152" s="167" t="s">
        <v>334</v>
      </c>
      <c r="E152" s="218" t="s">
        <v>82</v>
      </c>
      <c r="F152" s="207" t="s">
        <v>66</v>
      </c>
      <c r="G152" s="138">
        <v>147500</v>
      </c>
      <c r="H152" s="139"/>
      <c r="I152" s="138"/>
      <c r="J152" s="138">
        <v>112000</v>
      </c>
      <c r="K152" s="138">
        <f t="shared" si="10"/>
        <v>35500</v>
      </c>
      <c r="L152" s="138">
        <v>105258</v>
      </c>
      <c r="M152" s="112">
        <f t="shared" si="11"/>
        <v>6742</v>
      </c>
      <c r="N152" s="167" t="s">
        <v>391</v>
      </c>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row>
    <row r="153" spans="2:119" s="81" customFormat="1" ht="267.75" customHeight="1">
      <c r="B153" s="207">
        <v>2</v>
      </c>
      <c r="C153" s="167" t="s">
        <v>304</v>
      </c>
      <c r="D153" s="167" t="s">
        <v>332</v>
      </c>
      <c r="E153" s="218" t="s">
        <v>199</v>
      </c>
      <c r="F153" s="207" t="s">
        <v>66</v>
      </c>
      <c r="G153" s="138">
        <v>208000</v>
      </c>
      <c r="H153" s="139"/>
      <c r="I153" s="138"/>
      <c r="J153" s="138">
        <v>208000</v>
      </c>
      <c r="K153" s="138"/>
      <c r="L153" s="138">
        <v>208000</v>
      </c>
      <c r="M153" s="112"/>
      <c r="N153" s="146" t="s">
        <v>278</v>
      </c>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196"/>
      <c r="DL153" s="196"/>
      <c r="DM153" s="196"/>
      <c r="DN153" s="196"/>
      <c r="DO153" s="196"/>
    </row>
    <row r="154" spans="2:119" s="81" customFormat="1" ht="228.75" customHeight="1">
      <c r="B154" s="207">
        <v>3</v>
      </c>
      <c r="C154" s="167" t="s">
        <v>301</v>
      </c>
      <c r="D154" s="223" t="s">
        <v>380</v>
      </c>
      <c r="E154" s="218" t="s">
        <v>199</v>
      </c>
      <c r="F154" s="207" t="s">
        <v>66</v>
      </c>
      <c r="G154" s="138">
        <v>475000</v>
      </c>
      <c r="H154" s="139"/>
      <c r="I154" s="138"/>
      <c r="J154" s="138">
        <v>475000</v>
      </c>
      <c r="K154" s="138">
        <f t="shared" si="10"/>
        <v>0</v>
      </c>
      <c r="L154" s="138">
        <v>475000</v>
      </c>
      <c r="M154" s="112">
        <f t="shared" si="11"/>
        <v>0</v>
      </c>
      <c r="N154" s="255" t="s">
        <v>247</v>
      </c>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row>
    <row r="155" spans="2:119" s="81" customFormat="1" ht="185.25" customHeight="1">
      <c r="B155" s="207">
        <v>4</v>
      </c>
      <c r="C155" s="226" t="s">
        <v>302</v>
      </c>
      <c r="D155" s="223" t="s">
        <v>380</v>
      </c>
      <c r="E155" s="218" t="s">
        <v>83</v>
      </c>
      <c r="F155" s="207" t="s">
        <v>66</v>
      </c>
      <c r="G155" s="138">
        <v>500000</v>
      </c>
      <c r="H155" s="139"/>
      <c r="I155" s="138"/>
      <c r="J155" s="138">
        <v>500000</v>
      </c>
      <c r="K155" s="138">
        <f t="shared" si="10"/>
        <v>0</v>
      </c>
      <c r="L155" s="138"/>
      <c r="M155" s="112">
        <f t="shared" si="11"/>
        <v>500000</v>
      </c>
      <c r="N155" s="255"/>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96"/>
      <c r="BV155" s="196"/>
      <c r="BW155" s="196"/>
      <c r="BX155" s="196"/>
      <c r="BY155" s="196"/>
      <c r="BZ155" s="196"/>
      <c r="CA155" s="196"/>
      <c r="CB155" s="196"/>
      <c r="CC155" s="196"/>
      <c r="CD155" s="196"/>
      <c r="CE155" s="196"/>
      <c r="CF155" s="196"/>
      <c r="CG155" s="196"/>
      <c r="CH155" s="196"/>
      <c r="CI155" s="196"/>
      <c r="CJ155" s="196"/>
      <c r="CK155" s="196"/>
      <c r="CL155" s="196"/>
      <c r="CM155" s="196"/>
      <c r="CN155" s="196"/>
      <c r="CO155" s="196"/>
      <c r="CP155" s="196"/>
      <c r="CQ155" s="196"/>
      <c r="CR155" s="196"/>
      <c r="CS155" s="196"/>
      <c r="CT155" s="196"/>
      <c r="CU155" s="196"/>
      <c r="CV155" s="196"/>
      <c r="CW155" s="196"/>
      <c r="CX155" s="196"/>
      <c r="CY155" s="196"/>
      <c r="CZ155" s="196"/>
      <c r="DA155" s="196"/>
      <c r="DB155" s="196"/>
      <c r="DC155" s="196"/>
      <c r="DD155" s="196"/>
      <c r="DE155" s="196"/>
      <c r="DF155" s="196"/>
      <c r="DG155" s="196"/>
      <c r="DH155" s="196"/>
      <c r="DI155" s="196"/>
      <c r="DJ155" s="196"/>
      <c r="DK155" s="196"/>
      <c r="DL155" s="196"/>
      <c r="DM155" s="196"/>
      <c r="DN155" s="196"/>
      <c r="DO155" s="196"/>
    </row>
    <row r="156" spans="2:119" s="81" customFormat="1" ht="191.25" customHeight="1">
      <c r="B156" s="207">
        <v>5</v>
      </c>
      <c r="C156" s="226" t="s">
        <v>303</v>
      </c>
      <c r="D156" s="223" t="s">
        <v>380</v>
      </c>
      <c r="E156" s="218" t="s">
        <v>83</v>
      </c>
      <c r="F156" s="207" t="s">
        <v>66</v>
      </c>
      <c r="G156" s="138">
        <v>500000</v>
      </c>
      <c r="H156" s="139"/>
      <c r="I156" s="138"/>
      <c r="J156" s="138">
        <v>500000</v>
      </c>
      <c r="K156" s="138">
        <f t="shared" si="10"/>
        <v>0</v>
      </c>
      <c r="L156" s="138">
        <v>500000</v>
      </c>
      <c r="M156" s="112">
        <f t="shared" si="11"/>
        <v>0</v>
      </c>
      <c r="N156" s="110" t="s">
        <v>328</v>
      </c>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c r="BW156" s="196"/>
      <c r="BX156" s="196"/>
      <c r="BY156" s="196"/>
      <c r="BZ156" s="196"/>
      <c r="CA156" s="196"/>
      <c r="CB156" s="196"/>
      <c r="CC156" s="196"/>
      <c r="CD156" s="196"/>
      <c r="CE156" s="196"/>
      <c r="CF156" s="196"/>
      <c r="CG156" s="196"/>
      <c r="CH156" s="196"/>
      <c r="CI156" s="196"/>
      <c r="CJ156" s="196"/>
      <c r="CK156" s="196"/>
      <c r="CL156" s="196"/>
      <c r="CM156" s="196"/>
      <c r="CN156" s="196"/>
      <c r="CO156" s="196"/>
      <c r="CP156" s="196"/>
      <c r="CQ156" s="196"/>
      <c r="CR156" s="196"/>
      <c r="CS156" s="196"/>
      <c r="CT156" s="196"/>
      <c r="CU156" s="196"/>
      <c r="CV156" s="196"/>
      <c r="CW156" s="196"/>
      <c r="CX156" s="196"/>
      <c r="CY156" s="196"/>
      <c r="CZ156" s="196"/>
      <c r="DA156" s="196"/>
      <c r="DB156" s="196"/>
      <c r="DC156" s="196"/>
      <c r="DD156" s="196"/>
      <c r="DE156" s="196"/>
      <c r="DF156" s="196"/>
      <c r="DG156" s="196"/>
      <c r="DH156" s="196"/>
      <c r="DI156" s="196"/>
      <c r="DJ156" s="196"/>
      <c r="DK156" s="196"/>
      <c r="DL156" s="196"/>
      <c r="DM156" s="196"/>
      <c r="DN156" s="196"/>
      <c r="DO156" s="196"/>
    </row>
    <row r="157" spans="2:119" s="81" customFormat="1" ht="205.5" customHeight="1">
      <c r="B157" s="207">
        <v>6</v>
      </c>
      <c r="C157" s="220" t="s">
        <v>300</v>
      </c>
      <c r="D157" s="223" t="s">
        <v>382</v>
      </c>
      <c r="E157" s="218" t="s">
        <v>83</v>
      </c>
      <c r="F157" s="207" t="s">
        <v>66</v>
      </c>
      <c r="G157" s="138">
        <v>419000</v>
      </c>
      <c r="H157" s="139"/>
      <c r="I157" s="138"/>
      <c r="J157" s="138">
        <v>410000</v>
      </c>
      <c r="K157" s="138">
        <f t="shared" si="10"/>
        <v>9000</v>
      </c>
      <c r="L157" s="138">
        <v>398861.84</v>
      </c>
      <c r="M157" s="138">
        <f t="shared" si="11"/>
        <v>11138.159999999974</v>
      </c>
      <c r="N157" s="61" t="s">
        <v>279</v>
      </c>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96"/>
      <c r="BV157" s="196"/>
      <c r="BW157" s="196"/>
      <c r="BX157" s="196"/>
      <c r="BY157" s="196"/>
      <c r="BZ157" s="196"/>
      <c r="CA157" s="196"/>
      <c r="CB157" s="196"/>
      <c r="CC157" s="196"/>
      <c r="CD157" s="196"/>
      <c r="CE157" s="196"/>
      <c r="CF157" s="196"/>
      <c r="CG157" s="196"/>
      <c r="CH157" s="196"/>
      <c r="CI157" s="196"/>
      <c r="CJ157" s="196"/>
      <c r="CK157" s="196"/>
      <c r="CL157" s="196"/>
      <c r="CM157" s="196"/>
      <c r="CN157" s="196"/>
      <c r="CO157" s="196"/>
      <c r="CP157" s="196"/>
      <c r="CQ157" s="196"/>
      <c r="CR157" s="196"/>
      <c r="CS157" s="196"/>
      <c r="CT157" s="196"/>
      <c r="CU157" s="196"/>
      <c r="CV157" s="196"/>
      <c r="CW157" s="196"/>
      <c r="CX157" s="196"/>
      <c r="CY157" s="196"/>
      <c r="CZ157" s="196"/>
      <c r="DA157" s="196"/>
      <c r="DB157" s="196"/>
      <c r="DC157" s="196"/>
      <c r="DD157" s="196"/>
      <c r="DE157" s="196"/>
      <c r="DF157" s="196"/>
      <c r="DG157" s="196"/>
      <c r="DH157" s="196"/>
      <c r="DI157" s="196"/>
      <c r="DJ157" s="196"/>
      <c r="DK157" s="196"/>
      <c r="DL157" s="196"/>
      <c r="DM157" s="196"/>
      <c r="DN157" s="196"/>
      <c r="DO157" s="196"/>
    </row>
    <row r="158" spans="2:119" s="81" customFormat="1" ht="138.75" customHeight="1">
      <c r="B158" s="207">
        <v>7</v>
      </c>
      <c r="C158" s="218" t="s">
        <v>263</v>
      </c>
      <c r="D158" s="167" t="s">
        <v>330</v>
      </c>
      <c r="E158" s="218" t="s">
        <v>83</v>
      </c>
      <c r="F158" s="207" t="s">
        <v>66</v>
      </c>
      <c r="G158" s="138">
        <v>2000000</v>
      </c>
      <c r="H158" s="139"/>
      <c r="I158" s="138"/>
      <c r="J158" s="138">
        <v>2000000</v>
      </c>
      <c r="K158" s="138">
        <f t="shared" si="10"/>
        <v>0</v>
      </c>
      <c r="L158" s="138">
        <v>2000000</v>
      </c>
      <c r="M158" s="112">
        <f t="shared" si="11"/>
        <v>0</v>
      </c>
      <c r="N158" s="230" t="s">
        <v>319</v>
      </c>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c r="BT158" s="154"/>
      <c r="BU158" s="154"/>
      <c r="BV158" s="154"/>
      <c r="BW158" s="154"/>
      <c r="BX158" s="154"/>
      <c r="BY158" s="154"/>
      <c r="BZ158" s="154"/>
      <c r="CA158" s="154"/>
      <c r="CB158" s="154"/>
      <c r="CC158" s="154"/>
      <c r="CD158" s="154"/>
      <c r="CE158" s="154"/>
      <c r="CF158" s="154"/>
      <c r="CG158" s="154"/>
      <c r="CH158" s="154"/>
      <c r="CI158" s="154"/>
      <c r="CJ158" s="154"/>
      <c r="CK158" s="154"/>
      <c r="CL158" s="154"/>
      <c r="CM158" s="154"/>
      <c r="CN158" s="154"/>
      <c r="CO158" s="154"/>
      <c r="CP158" s="154"/>
      <c r="CQ158" s="154"/>
      <c r="CR158" s="154"/>
      <c r="CS158" s="154"/>
      <c r="CT158" s="154"/>
      <c r="CU158" s="154"/>
      <c r="CV158" s="154"/>
      <c r="CW158" s="154"/>
      <c r="CX158" s="154"/>
      <c r="CY158" s="154"/>
      <c r="CZ158" s="154"/>
      <c r="DA158" s="154"/>
      <c r="DB158" s="154"/>
      <c r="DC158" s="154"/>
      <c r="DD158" s="154"/>
      <c r="DE158" s="154"/>
      <c r="DF158" s="154"/>
      <c r="DG158" s="154"/>
      <c r="DH158" s="154"/>
      <c r="DI158" s="154"/>
      <c r="DJ158" s="154"/>
      <c r="DK158" s="154"/>
      <c r="DL158" s="154"/>
      <c r="DM158" s="154"/>
      <c r="DN158" s="154"/>
      <c r="DO158" s="154"/>
    </row>
    <row r="159" spans="2:119" s="81" customFormat="1" ht="213.75" customHeight="1">
      <c r="B159" s="207">
        <v>8</v>
      </c>
      <c r="C159" s="218" t="s">
        <v>259</v>
      </c>
      <c r="D159" s="167" t="s">
        <v>260</v>
      </c>
      <c r="E159" s="218" t="s">
        <v>83</v>
      </c>
      <c r="F159" s="207" t="s">
        <v>66</v>
      </c>
      <c r="G159" s="138">
        <v>500000</v>
      </c>
      <c r="H159" s="139"/>
      <c r="I159" s="138"/>
      <c r="J159" s="138">
        <v>300000</v>
      </c>
      <c r="K159" s="138">
        <f t="shared" si="10"/>
        <v>200000</v>
      </c>
      <c r="L159" s="138">
        <v>300000</v>
      </c>
      <c r="M159" s="112">
        <f t="shared" si="11"/>
        <v>0</v>
      </c>
      <c r="N159" s="230" t="s">
        <v>274</v>
      </c>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c r="CB159" s="154"/>
      <c r="CC159" s="154"/>
      <c r="CD159" s="154"/>
      <c r="CE159" s="154"/>
      <c r="CF159" s="154"/>
      <c r="CG159" s="154"/>
      <c r="CH159" s="154"/>
      <c r="CI159" s="154"/>
      <c r="CJ159" s="154"/>
      <c r="CK159" s="154"/>
      <c r="CL159" s="154"/>
      <c r="CM159" s="154"/>
      <c r="CN159" s="154"/>
      <c r="CO159" s="154"/>
      <c r="CP159" s="154"/>
      <c r="CQ159" s="154"/>
      <c r="CR159" s="154"/>
      <c r="CS159" s="154"/>
      <c r="CT159" s="154"/>
      <c r="CU159" s="154"/>
      <c r="CV159" s="154"/>
      <c r="CW159" s="154"/>
      <c r="CX159" s="154"/>
      <c r="CY159" s="154"/>
      <c r="CZ159" s="154"/>
      <c r="DA159" s="154"/>
      <c r="DB159" s="154"/>
      <c r="DC159" s="154"/>
      <c r="DD159" s="154"/>
      <c r="DE159" s="154"/>
      <c r="DF159" s="154"/>
      <c r="DG159" s="154"/>
      <c r="DH159" s="154"/>
      <c r="DI159" s="154"/>
      <c r="DJ159" s="154"/>
      <c r="DK159" s="154"/>
      <c r="DL159" s="154"/>
      <c r="DM159" s="154"/>
      <c r="DN159" s="154"/>
      <c r="DO159" s="154"/>
    </row>
    <row r="160" spans="2:119" s="81" customFormat="1" ht="146.25" customHeight="1">
      <c r="B160" s="207">
        <v>9</v>
      </c>
      <c r="C160" s="218" t="s">
        <v>262</v>
      </c>
      <c r="D160" s="167" t="s">
        <v>261</v>
      </c>
      <c r="E160" s="218" t="s">
        <v>83</v>
      </c>
      <c r="F160" s="207" t="s">
        <v>66</v>
      </c>
      <c r="G160" s="138">
        <v>50000</v>
      </c>
      <c r="H160" s="139"/>
      <c r="I160" s="138"/>
      <c r="J160" s="138">
        <v>10000</v>
      </c>
      <c r="K160" s="138">
        <f t="shared" si="10"/>
        <v>40000</v>
      </c>
      <c r="L160" s="138">
        <v>10000</v>
      </c>
      <c r="M160" s="112"/>
      <c r="N160" s="230" t="s">
        <v>317</v>
      </c>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4"/>
      <c r="BR160" s="154"/>
      <c r="BS160" s="154"/>
      <c r="BT160" s="154"/>
      <c r="BU160" s="154"/>
      <c r="BV160" s="154"/>
      <c r="BW160" s="154"/>
      <c r="BX160" s="154"/>
      <c r="BY160" s="154"/>
      <c r="BZ160" s="154"/>
      <c r="CA160" s="154"/>
      <c r="CB160" s="154"/>
      <c r="CC160" s="154"/>
      <c r="CD160" s="154"/>
      <c r="CE160" s="154"/>
      <c r="CF160" s="154"/>
      <c r="CG160" s="154"/>
      <c r="CH160" s="154"/>
      <c r="CI160" s="154"/>
      <c r="CJ160" s="154"/>
      <c r="CK160" s="154"/>
      <c r="CL160" s="154"/>
      <c r="CM160" s="154"/>
      <c r="CN160" s="154"/>
      <c r="CO160" s="154"/>
      <c r="CP160" s="154"/>
      <c r="CQ160" s="154"/>
      <c r="CR160" s="154"/>
      <c r="CS160" s="154"/>
      <c r="CT160" s="154"/>
      <c r="CU160" s="154"/>
      <c r="CV160" s="154"/>
      <c r="CW160" s="154"/>
      <c r="CX160" s="154"/>
      <c r="CY160" s="154"/>
      <c r="CZ160" s="154"/>
      <c r="DA160" s="154"/>
      <c r="DB160" s="154"/>
      <c r="DC160" s="154"/>
      <c r="DD160" s="154"/>
      <c r="DE160" s="154"/>
      <c r="DF160" s="154"/>
      <c r="DG160" s="154"/>
      <c r="DH160" s="154"/>
      <c r="DI160" s="154"/>
      <c r="DJ160" s="154"/>
      <c r="DK160" s="154"/>
      <c r="DL160" s="154"/>
      <c r="DM160" s="154"/>
      <c r="DN160" s="154"/>
      <c r="DO160" s="154"/>
    </row>
    <row r="161" spans="2:119" s="81" customFormat="1" ht="205.5" customHeight="1">
      <c r="B161" s="207">
        <v>10</v>
      </c>
      <c r="C161" s="167" t="s">
        <v>229</v>
      </c>
      <c r="D161" s="167" t="s">
        <v>329</v>
      </c>
      <c r="E161" s="218" t="s">
        <v>83</v>
      </c>
      <c r="F161" s="207" t="s">
        <v>66</v>
      </c>
      <c r="G161" s="138">
        <v>1345000</v>
      </c>
      <c r="H161" s="139"/>
      <c r="I161" s="138"/>
      <c r="J161" s="138">
        <v>1295000</v>
      </c>
      <c r="K161" s="138">
        <f t="shared" si="10"/>
        <v>50000</v>
      </c>
      <c r="L161" s="138">
        <v>1266759</v>
      </c>
      <c r="M161" s="112">
        <f t="shared" si="11"/>
        <v>28241</v>
      </c>
      <c r="N161" s="256" t="s">
        <v>318</v>
      </c>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c r="CH161" s="154"/>
      <c r="CI161" s="154"/>
      <c r="CJ161" s="154"/>
      <c r="CK161" s="154"/>
      <c r="CL161" s="154"/>
      <c r="CM161" s="154"/>
      <c r="CN161" s="154"/>
      <c r="CO161" s="154"/>
      <c r="CP161" s="154"/>
      <c r="CQ161" s="154"/>
      <c r="CR161" s="154"/>
      <c r="CS161" s="154"/>
      <c r="CT161" s="154"/>
      <c r="CU161" s="154"/>
      <c r="CV161" s="154"/>
      <c r="CW161" s="154"/>
      <c r="CX161" s="154"/>
      <c r="CY161" s="154"/>
      <c r="CZ161" s="154"/>
      <c r="DA161" s="154"/>
      <c r="DB161" s="154"/>
      <c r="DC161" s="154"/>
      <c r="DD161" s="154"/>
      <c r="DE161" s="154"/>
      <c r="DF161" s="154"/>
      <c r="DG161" s="154"/>
      <c r="DH161" s="154"/>
      <c r="DI161" s="154"/>
      <c r="DJ161" s="154"/>
      <c r="DK161" s="154"/>
      <c r="DL161" s="154"/>
      <c r="DM161" s="154"/>
      <c r="DN161" s="154"/>
      <c r="DO161" s="154"/>
    </row>
    <row r="162" spans="2:119" ht="156" customHeight="1">
      <c r="B162" s="207">
        <v>11</v>
      </c>
      <c r="C162" s="218" t="s">
        <v>315</v>
      </c>
      <c r="D162" s="167" t="s">
        <v>316</v>
      </c>
      <c r="E162" s="167">
        <v>3719800</v>
      </c>
      <c r="F162" s="207" t="s">
        <v>66</v>
      </c>
      <c r="G162" s="138">
        <v>900000</v>
      </c>
      <c r="H162" s="139"/>
      <c r="I162" s="138"/>
      <c r="J162" s="138">
        <v>900000</v>
      </c>
      <c r="K162" s="138">
        <f t="shared" si="10"/>
        <v>0</v>
      </c>
      <c r="L162" s="138">
        <v>900000</v>
      </c>
      <c r="M162" s="112">
        <f t="shared" si="11"/>
        <v>0</v>
      </c>
      <c r="N162" s="167" t="s">
        <v>385</v>
      </c>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row>
    <row r="163" spans="2:119" s="66" customFormat="1" ht="186" customHeight="1">
      <c r="B163" s="207">
        <v>12</v>
      </c>
      <c r="C163" s="167" t="s">
        <v>313</v>
      </c>
      <c r="D163" s="167" t="s">
        <v>314</v>
      </c>
      <c r="E163" s="218" t="s">
        <v>83</v>
      </c>
      <c r="F163" s="207" t="s">
        <v>66</v>
      </c>
      <c r="G163" s="138">
        <v>60000</v>
      </c>
      <c r="H163" s="139"/>
      <c r="I163" s="138"/>
      <c r="J163" s="138"/>
      <c r="K163" s="138">
        <f t="shared" si="10"/>
        <v>60000</v>
      </c>
      <c r="L163" s="89"/>
      <c r="M163" s="112">
        <f t="shared" si="11"/>
        <v>0</v>
      </c>
      <c r="N163" s="257"/>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row>
    <row r="164" spans="2:119" s="66" customFormat="1" ht="180.75" customHeight="1">
      <c r="B164" s="207">
        <v>13</v>
      </c>
      <c r="C164" s="167" t="s">
        <v>312</v>
      </c>
      <c r="D164" s="167" t="s">
        <v>311</v>
      </c>
      <c r="E164" s="218" t="s">
        <v>83</v>
      </c>
      <c r="F164" s="207" t="s">
        <v>66</v>
      </c>
      <c r="G164" s="138">
        <v>15000</v>
      </c>
      <c r="H164" s="139"/>
      <c r="I164" s="138"/>
      <c r="J164" s="138"/>
      <c r="K164" s="138">
        <f t="shared" si="10"/>
        <v>15000</v>
      </c>
      <c r="L164" s="89"/>
      <c r="M164" s="112">
        <f t="shared" si="11"/>
        <v>0</v>
      </c>
      <c r="N164" s="257"/>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40"/>
      <c r="BC164" s="140"/>
      <c r="BD164" s="140"/>
      <c r="BE164" s="140"/>
      <c r="BF164" s="140"/>
      <c r="BG164" s="140"/>
      <c r="BH164" s="140"/>
      <c r="BI164" s="140"/>
      <c r="BJ164" s="140"/>
      <c r="BK164" s="140"/>
      <c r="BL164" s="140"/>
      <c r="BM164" s="140"/>
      <c r="BN164" s="140"/>
      <c r="BO164" s="140"/>
      <c r="BP164" s="140"/>
      <c r="BQ164" s="140"/>
      <c r="BR164" s="140"/>
      <c r="BS164" s="140"/>
      <c r="BT164" s="140"/>
      <c r="BU164" s="140"/>
      <c r="BV164" s="140"/>
      <c r="BW164" s="140"/>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row>
    <row r="165" spans="2:119" s="81" customFormat="1" ht="145.5" customHeight="1">
      <c r="B165" s="207">
        <v>14</v>
      </c>
      <c r="C165" s="221" t="s">
        <v>228</v>
      </c>
      <c r="D165" s="167" t="s">
        <v>331</v>
      </c>
      <c r="E165" s="218" t="s">
        <v>83</v>
      </c>
      <c r="F165" s="207" t="s">
        <v>66</v>
      </c>
      <c r="G165" s="138">
        <v>5000</v>
      </c>
      <c r="H165" s="139"/>
      <c r="I165" s="138"/>
      <c r="J165" s="138"/>
      <c r="K165" s="138">
        <f t="shared" si="10"/>
        <v>5000</v>
      </c>
      <c r="L165" s="138"/>
      <c r="M165" s="112">
        <f t="shared" si="11"/>
        <v>0</v>
      </c>
      <c r="N165" s="258"/>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1"/>
      <c r="BN165" s="211"/>
      <c r="BO165" s="211"/>
      <c r="BP165" s="211"/>
      <c r="BQ165" s="211"/>
      <c r="BR165" s="211"/>
      <c r="BS165" s="211"/>
      <c r="BT165" s="211"/>
      <c r="BU165" s="211"/>
      <c r="BV165" s="211"/>
      <c r="BW165" s="211"/>
      <c r="BX165" s="211"/>
      <c r="BY165" s="211"/>
      <c r="BZ165" s="211"/>
      <c r="CA165" s="211"/>
      <c r="CB165" s="211"/>
      <c r="CC165" s="211"/>
      <c r="CD165" s="211"/>
      <c r="CE165" s="211"/>
      <c r="CF165" s="211"/>
      <c r="CG165" s="211"/>
      <c r="CH165" s="211"/>
      <c r="CI165" s="211"/>
      <c r="CJ165" s="211"/>
      <c r="CK165" s="211"/>
      <c r="CL165" s="211"/>
      <c r="CM165" s="211"/>
      <c r="CN165" s="211"/>
      <c r="CO165" s="211"/>
      <c r="CP165" s="211"/>
      <c r="CQ165" s="211"/>
      <c r="CR165" s="211"/>
      <c r="CS165" s="211"/>
      <c r="CT165" s="211"/>
      <c r="CU165" s="211"/>
      <c r="CV165" s="211"/>
      <c r="CW165" s="211"/>
      <c r="CX165" s="211"/>
      <c r="CY165" s="211"/>
      <c r="CZ165" s="211"/>
      <c r="DA165" s="211"/>
      <c r="DB165" s="211"/>
      <c r="DC165" s="211"/>
      <c r="DD165" s="211"/>
      <c r="DE165" s="211"/>
      <c r="DF165" s="211"/>
      <c r="DG165" s="211"/>
      <c r="DH165" s="211"/>
      <c r="DI165" s="211"/>
      <c r="DJ165" s="211"/>
      <c r="DK165" s="211"/>
      <c r="DL165" s="211"/>
      <c r="DM165" s="211"/>
      <c r="DN165" s="211"/>
      <c r="DO165" s="211"/>
    </row>
    <row r="166" spans="2:119" s="81" customFormat="1" ht="43.5" customHeight="1">
      <c r="B166" s="155"/>
      <c r="C166" s="156" t="s">
        <v>86</v>
      </c>
      <c r="D166" s="114"/>
      <c r="E166" s="114" t="s">
        <v>195</v>
      </c>
      <c r="F166" s="157" t="s">
        <v>195</v>
      </c>
      <c r="G166" s="125">
        <f>G152+G153+G154+G155+G156+G157+G158+G159+G160+G161+G162+G163+G164+G165</f>
        <v>7124500</v>
      </c>
      <c r="H166" s="158"/>
      <c r="I166" s="125"/>
      <c r="J166" s="125">
        <f>J152+J154+J155+J156+J153+J157+J158+J159+J160+J161+J162+J165</f>
        <v>6710000</v>
      </c>
      <c r="K166" s="125">
        <f t="shared" si="10"/>
        <v>414500</v>
      </c>
      <c r="L166" s="125">
        <f>L152+L154+L155+L156+L153+L157+L158+L159+L160+L161+L165</f>
        <v>5263878.84</v>
      </c>
      <c r="M166" s="103">
        <f t="shared" si="11"/>
        <v>1446121.1600000001</v>
      </c>
      <c r="N166" s="159" t="s">
        <v>195</v>
      </c>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row>
    <row r="167" spans="2:119" s="135" customFormat="1" ht="69" customHeight="1">
      <c r="B167" s="147"/>
      <c r="C167" s="148" t="s">
        <v>85</v>
      </c>
      <c r="D167" s="100"/>
      <c r="E167" s="100" t="s">
        <v>195</v>
      </c>
      <c r="F167" s="149" t="s">
        <v>195</v>
      </c>
      <c r="G167" s="150">
        <f>G166+G150+G136+G115+G86</f>
        <v>199100343</v>
      </c>
      <c r="H167" s="151"/>
      <c r="I167" s="150" t="e">
        <f>I86+I115+I136+I150+#REF!</f>
        <v>#REF!</v>
      </c>
      <c r="J167" s="150">
        <f>J166+J150+J136+J115+J86</f>
        <v>107602539</v>
      </c>
      <c r="K167" s="150">
        <f t="shared" si="10"/>
        <v>91497804</v>
      </c>
      <c r="L167" s="150">
        <f>L166+L150+L136+L115+L86</f>
        <v>67776721.84</v>
      </c>
      <c r="M167" s="152">
        <f t="shared" si="11"/>
        <v>39825817.16</v>
      </c>
      <c r="N167" s="153" t="s">
        <v>195</v>
      </c>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134"/>
      <c r="BT167" s="134"/>
      <c r="BU167" s="134"/>
      <c r="BV167" s="134"/>
      <c r="BW167" s="134"/>
      <c r="BX167" s="134"/>
      <c r="BY167" s="134"/>
      <c r="BZ167" s="134"/>
      <c r="CA167" s="134"/>
      <c r="CB167" s="134"/>
      <c r="CC167" s="134"/>
      <c r="CD167" s="134"/>
      <c r="CE167" s="134"/>
      <c r="CF167" s="134"/>
      <c r="CG167" s="134"/>
      <c r="CH167" s="134"/>
      <c r="CI167" s="134"/>
      <c r="CJ167" s="134"/>
      <c r="CK167" s="134"/>
      <c r="CL167" s="134"/>
      <c r="CM167" s="134"/>
      <c r="CN167" s="134"/>
      <c r="CO167" s="134"/>
      <c r="CP167" s="134"/>
      <c r="CQ167" s="134"/>
      <c r="CR167" s="134"/>
      <c r="CS167" s="134"/>
      <c r="CT167" s="134"/>
      <c r="CU167" s="134"/>
      <c r="CV167" s="134"/>
      <c r="CW167" s="134"/>
      <c r="CX167" s="134"/>
      <c r="CY167" s="134"/>
      <c r="CZ167" s="134"/>
      <c r="DA167" s="134"/>
      <c r="DB167" s="134"/>
      <c r="DC167" s="134"/>
      <c r="DD167" s="134"/>
      <c r="DE167" s="134"/>
      <c r="DF167" s="134"/>
      <c r="DG167" s="134"/>
      <c r="DH167" s="134"/>
      <c r="DI167" s="134"/>
      <c r="DJ167" s="134"/>
      <c r="DK167" s="134"/>
      <c r="DL167" s="134"/>
      <c r="DM167" s="134"/>
      <c r="DN167" s="134"/>
      <c r="DO167" s="134"/>
    </row>
    <row r="168" spans="2:6" ht="30.75">
      <c r="B168" s="63"/>
      <c r="C168" s="64"/>
      <c r="D168" s="67"/>
      <c r="F168" s="63"/>
    </row>
    <row r="170" spans="2:6" ht="30.75">
      <c r="B170" s="262"/>
      <c r="C170" s="262"/>
      <c r="D170" s="262"/>
      <c r="E170" s="262"/>
      <c r="F170" s="262"/>
    </row>
    <row r="171" spans="2:6" ht="30.75">
      <c r="B171" s="262"/>
      <c r="C171" s="262"/>
      <c r="D171" s="262"/>
      <c r="E171" s="262"/>
      <c r="F171" s="262"/>
    </row>
    <row r="172" spans="2:6" ht="30.75">
      <c r="B172" s="262"/>
      <c r="C172" s="262"/>
      <c r="D172" s="262"/>
      <c r="E172" s="262"/>
      <c r="F172" s="262"/>
    </row>
    <row r="173" spans="2:6" ht="30.75">
      <c r="B173" s="262"/>
      <c r="C173" s="262"/>
      <c r="D173" s="262"/>
      <c r="E173" s="262"/>
      <c r="F173" s="262"/>
    </row>
    <row r="174" spans="2:6" ht="30.75">
      <c r="B174" s="262"/>
      <c r="C174" s="262"/>
      <c r="D174" s="262"/>
      <c r="E174" s="262"/>
      <c r="F174" s="262"/>
    </row>
  </sheetData>
  <sheetProtection/>
  <mergeCells count="29">
    <mergeCell ref="D80:D83"/>
    <mergeCell ref="C80:C83"/>
    <mergeCell ref="B80:B83"/>
    <mergeCell ref="F80:F83"/>
    <mergeCell ref="B134:B135"/>
    <mergeCell ref="C134:C135"/>
    <mergeCell ref="D134:D135"/>
    <mergeCell ref="E134:E135"/>
    <mergeCell ref="D103:D104"/>
    <mergeCell ref="B150:D150"/>
    <mergeCell ref="B137:N137"/>
    <mergeCell ref="D89:D102"/>
    <mergeCell ref="B89:B102"/>
    <mergeCell ref="C89:C102"/>
    <mergeCell ref="D106:D113"/>
    <mergeCell ref="D117:D133"/>
    <mergeCell ref="D139:D142"/>
    <mergeCell ref="C103:C104"/>
    <mergeCell ref="B103:B104"/>
    <mergeCell ref="B10:B17"/>
    <mergeCell ref="D10:D17"/>
    <mergeCell ref="B170:F174"/>
    <mergeCell ref="C1:K1"/>
    <mergeCell ref="B116:K116"/>
    <mergeCell ref="B151:K151"/>
    <mergeCell ref="B87:K87"/>
    <mergeCell ref="B106:B113"/>
    <mergeCell ref="C106:C113"/>
    <mergeCell ref="D144:D148"/>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7" manualBreakCount="7">
    <brk id="16" max="13" man="1"/>
    <brk id="28" max="13" man="1"/>
    <brk id="55" max="13" man="1"/>
    <brk id="80" max="13" man="1"/>
    <brk id="95" max="13" man="1"/>
    <brk id="119" max="13" man="1"/>
    <brk id="142"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85" t="s">
        <v>3</v>
      </c>
      <c r="D1" s="285"/>
      <c r="E1" s="285"/>
      <c r="F1" s="285"/>
      <c r="G1" s="285"/>
      <c r="H1" s="285"/>
      <c r="I1" s="285"/>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2024-01-11T12:30:12Z</cp:lastPrinted>
  <dcterms:created xsi:type="dcterms:W3CDTF">2013-08-21T05:30:05Z</dcterms:created>
  <dcterms:modified xsi:type="dcterms:W3CDTF">2024-01-11T12:36:17Z</dcterms:modified>
  <cp:category/>
  <cp:version/>
  <cp:contentType/>
  <cp:contentStatus/>
</cp:coreProperties>
</file>